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ivotTables/pivotTable1.xml" ContentType="application/vnd.openxmlformats-officedocument.spreadsheetml.pivot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ka.zapecnik\Downloads\"/>
    </mc:Choice>
  </mc:AlternateContent>
  <xr:revisionPtr revIDLastSave="0" documentId="8_{F41251B0-3A3E-4B03-A41C-67252118840D}" xr6:coauthVersionLast="47" xr6:coauthVersionMax="47" xr10:uidLastSave="{00000000-0000-0000-0000-000000000000}"/>
  <bookViews>
    <workbookView xWindow="-120" yWindow="-120" windowWidth="29040" windowHeight="17520" activeTab="3" xr2:uid="{957376D9-D495-4461-B60F-EEEF15560C52}"/>
  </bookViews>
  <sheets>
    <sheet name="Prijave 26-27" sheetId="1" r:id="rId1"/>
    <sheet name="Seznam prijav AIPS" sheetId="7" r:id="rId2"/>
    <sheet name="Sporazumi" sheetId="6" r:id="rId3"/>
    <sheet name="Course Catalogue" sheetId="2" r:id="rId4"/>
    <sheet name="Najava" sheetId="3" r:id="rId5"/>
    <sheet name="Izbirni predmeti" sheetId="4" r:id="rId6"/>
    <sheet name="STAT" sheetId="5" r:id="rId7"/>
    <sheet name="List1" sheetId="8" r:id="rId8"/>
  </sheets>
  <externalReferences>
    <externalReference r:id="rId9"/>
  </externalReferences>
  <calcPr calcId="191029"/>
  <pivotCaches>
    <pivotCache cacheId="8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6" i="1" l="1"/>
  <c r="H66" i="1"/>
  <c r="K66" i="1"/>
  <c r="M66" i="1"/>
  <c r="N66" i="1"/>
  <c r="P66" i="1"/>
  <c r="Q66" i="1" s="1"/>
  <c r="T66" i="1"/>
  <c r="U66" i="1"/>
  <c r="V66" i="1"/>
  <c r="E252" i="1"/>
  <c r="H252" i="1"/>
  <c r="J252" i="1"/>
  <c r="K252" i="1"/>
  <c r="M252" i="1"/>
  <c r="N252" i="1"/>
  <c r="P252" i="1"/>
  <c r="Q252" i="1" s="1"/>
  <c r="T252" i="1"/>
  <c r="U252" i="1"/>
  <c r="V252" i="1"/>
  <c r="M55" i="1"/>
  <c r="M10" i="1"/>
  <c r="N10" i="1"/>
  <c r="P10" i="1"/>
  <c r="Q10" i="1" s="1"/>
  <c r="T10" i="1"/>
  <c r="U10" i="1"/>
  <c r="V10" i="1"/>
  <c r="K95" i="1"/>
  <c r="M95" i="1"/>
  <c r="N95" i="1"/>
  <c r="P95" i="1"/>
  <c r="Q95" i="1" s="1"/>
  <c r="T95" i="1"/>
  <c r="U95" i="1"/>
  <c r="V95" i="1"/>
  <c r="K96" i="1"/>
  <c r="M96" i="1"/>
  <c r="N96" i="1"/>
  <c r="P96" i="1"/>
  <c r="Q96" i="1" s="1"/>
  <c r="T96" i="1"/>
  <c r="U96" i="1"/>
  <c r="V96" i="1"/>
  <c r="K97" i="1"/>
  <c r="M97" i="1"/>
  <c r="N97" i="1"/>
  <c r="P97" i="1"/>
  <c r="Q97" i="1" s="1"/>
  <c r="T97" i="1"/>
  <c r="U97" i="1"/>
  <c r="V97" i="1"/>
  <c r="K98" i="1"/>
  <c r="M98" i="1"/>
  <c r="N98" i="1"/>
  <c r="P98" i="1"/>
  <c r="Q98" i="1" s="1"/>
  <c r="T98" i="1"/>
  <c r="U98" i="1"/>
  <c r="V98" i="1"/>
  <c r="K73" i="1"/>
  <c r="E73" i="1"/>
  <c r="M73" i="1"/>
  <c r="N73" i="1"/>
  <c r="P73" i="1"/>
  <c r="Q73" i="1" s="1"/>
  <c r="T73" i="1"/>
  <c r="U73" i="1"/>
  <c r="V73" i="1"/>
  <c r="E408" i="1"/>
  <c r="K408" i="1"/>
  <c r="M408" i="1"/>
  <c r="N408" i="1"/>
  <c r="P408" i="1"/>
  <c r="Q408" i="1" s="1"/>
  <c r="T408" i="1"/>
  <c r="U408" i="1"/>
  <c r="V408" i="1"/>
  <c r="E235" i="1"/>
  <c r="K235" i="1"/>
  <c r="M235" i="1"/>
  <c r="N235" i="1"/>
  <c r="P235" i="1"/>
  <c r="Q235" i="1" s="1"/>
  <c r="T235" i="1"/>
  <c r="U235" i="1"/>
  <c r="V235" i="1"/>
  <c r="E348" i="1"/>
  <c r="K348" i="1"/>
  <c r="M348" i="1"/>
  <c r="N348" i="1"/>
  <c r="P348" i="1"/>
  <c r="Q348" i="1" s="1"/>
  <c r="T348" i="1"/>
  <c r="U348" i="1"/>
  <c r="V348" i="1"/>
  <c r="E185" i="1"/>
  <c r="K185" i="1"/>
  <c r="M185" i="1"/>
  <c r="N185" i="1"/>
  <c r="P185" i="1"/>
  <c r="Q185" i="1" s="1"/>
  <c r="T185" i="1"/>
  <c r="U185" i="1"/>
  <c r="V185" i="1"/>
  <c r="E37" i="1"/>
  <c r="K37" i="1"/>
  <c r="M37" i="1"/>
  <c r="N37" i="1"/>
  <c r="P37" i="1"/>
  <c r="Q37" i="1" s="1"/>
  <c r="T37" i="1"/>
  <c r="U37" i="1"/>
  <c r="V37" i="1"/>
  <c r="E79" i="1"/>
  <c r="K79" i="1"/>
  <c r="M79" i="1"/>
  <c r="N79" i="1"/>
  <c r="P79" i="1"/>
  <c r="Q79" i="1" s="1"/>
  <c r="T79" i="1"/>
  <c r="U79" i="1"/>
  <c r="V79" i="1"/>
  <c r="E80" i="1"/>
  <c r="K80" i="1"/>
  <c r="M80" i="1"/>
  <c r="N80" i="1"/>
  <c r="P80" i="1"/>
  <c r="Q80" i="1" s="1"/>
  <c r="T80" i="1"/>
  <c r="U80" i="1"/>
  <c r="V80" i="1"/>
  <c r="M359" i="1"/>
  <c r="N359" i="1"/>
  <c r="P359" i="1"/>
  <c r="Q359" i="1" s="1"/>
  <c r="S359" i="1"/>
  <c r="T359" i="1"/>
  <c r="U359" i="1"/>
  <c r="V359" i="1"/>
  <c r="M360" i="1"/>
  <c r="N360" i="1"/>
  <c r="P360" i="1"/>
  <c r="Q360" i="1" s="1"/>
  <c r="S360" i="1"/>
  <c r="T360" i="1"/>
  <c r="U360" i="1"/>
  <c r="V360" i="1"/>
  <c r="M361" i="1"/>
  <c r="N361" i="1"/>
  <c r="P361" i="1"/>
  <c r="Q361" i="1" s="1"/>
  <c r="S361" i="1"/>
  <c r="T361" i="1"/>
  <c r="U361" i="1"/>
  <c r="V361" i="1"/>
  <c r="M362" i="1"/>
  <c r="N362" i="1"/>
  <c r="P362" i="1"/>
  <c r="Q362" i="1" s="1"/>
  <c r="S362" i="1"/>
  <c r="T362" i="1"/>
  <c r="U362" i="1"/>
  <c r="V362" i="1"/>
  <c r="E40" i="1"/>
  <c r="M40" i="1"/>
  <c r="N40" i="1"/>
  <c r="P40" i="1"/>
  <c r="Q40" i="1" s="1"/>
  <c r="T40" i="1"/>
  <c r="U40" i="1"/>
  <c r="V40" i="1"/>
  <c r="E41" i="1"/>
  <c r="M41" i="1"/>
  <c r="N41" i="1"/>
  <c r="P41" i="1"/>
  <c r="Q41" i="1" s="1"/>
  <c r="T41" i="1"/>
  <c r="U41" i="1"/>
  <c r="V41" i="1"/>
  <c r="E42" i="1"/>
  <c r="M42" i="1"/>
  <c r="N42" i="1"/>
  <c r="P42" i="1"/>
  <c r="Q42" i="1" s="1"/>
  <c r="T42" i="1"/>
  <c r="U42" i="1"/>
  <c r="V42" i="1"/>
  <c r="E43" i="1"/>
  <c r="M43" i="1"/>
  <c r="N43" i="1"/>
  <c r="P43" i="1"/>
  <c r="Q43" i="1" s="1"/>
  <c r="T43" i="1"/>
  <c r="U43" i="1"/>
  <c r="V43" i="1"/>
  <c r="V32" i="1"/>
  <c r="U32" i="1"/>
  <c r="T32" i="1"/>
  <c r="P32" i="1"/>
  <c r="Q32" i="1" s="1"/>
  <c r="N32" i="1"/>
  <c r="M32" i="1"/>
  <c r="E32" i="1"/>
  <c r="V31" i="1"/>
  <c r="U31" i="1"/>
  <c r="T31" i="1"/>
  <c r="P31" i="1"/>
  <c r="Q31" i="1" s="1"/>
  <c r="N31" i="1"/>
  <c r="M31" i="1"/>
  <c r="E31" i="1"/>
  <c r="V30" i="1"/>
  <c r="U30" i="1"/>
  <c r="T30" i="1"/>
  <c r="P30" i="1"/>
  <c r="Q30" i="1" s="1"/>
  <c r="N30" i="1"/>
  <c r="M30" i="1"/>
  <c r="E30" i="1"/>
  <c r="V29" i="1"/>
  <c r="U29" i="1"/>
  <c r="T29" i="1"/>
  <c r="P29" i="1"/>
  <c r="Q29" i="1" s="1"/>
  <c r="N29" i="1"/>
  <c r="M29" i="1"/>
  <c r="E29" i="1"/>
  <c r="V28" i="1"/>
  <c r="U28" i="1"/>
  <c r="T28" i="1"/>
  <c r="P28" i="1"/>
  <c r="Q28" i="1" s="1"/>
  <c r="N28" i="1"/>
  <c r="M28" i="1"/>
  <c r="E28" i="1"/>
  <c r="E44" i="1"/>
  <c r="M44" i="1"/>
  <c r="N44" i="1"/>
  <c r="P44" i="1"/>
  <c r="Q44" i="1" s="1"/>
  <c r="T44" i="1"/>
  <c r="U44" i="1"/>
  <c r="V44" i="1"/>
  <c r="E45" i="1"/>
  <c r="M45" i="1"/>
  <c r="N45" i="1"/>
  <c r="P45" i="1"/>
  <c r="Q45" i="1" s="1"/>
  <c r="T45" i="1"/>
  <c r="U45" i="1"/>
  <c r="V45" i="1"/>
  <c r="E46" i="1"/>
  <c r="M46" i="1"/>
  <c r="N46" i="1"/>
  <c r="P46" i="1"/>
  <c r="Q46" i="1" s="1"/>
  <c r="T46" i="1"/>
  <c r="U46" i="1"/>
  <c r="V46" i="1"/>
  <c r="E47" i="1"/>
  <c r="M47" i="1"/>
  <c r="N47" i="1"/>
  <c r="P47" i="1"/>
  <c r="Q47" i="1" s="1"/>
  <c r="T47" i="1"/>
  <c r="U47" i="1"/>
  <c r="V47" i="1"/>
  <c r="E234" i="1"/>
  <c r="M234" i="1"/>
  <c r="N234" i="1"/>
  <c r="P234" i="1"/>
  <c r="Q234" i="1" s="1"/>
  <c r="T234" i="1"/>
  <c r="U234" i="1"/>
  <c r="V234" i="1"/>
  <c r="E8" i="1"/>
  <c r="M8" i="1"/>
  <c r="N8" i="1"/>
  <c r="P8" i="1"/>
  <c r="Q8" i="1" s="1"/>
  <c r="T8" i="1"/>
  <c r="U8" i="1"/>
  <c r="V8" i="1"/>
  <c r="E69" i="1"/>
  <c r="M69" i="1"/>
  <c r="N69" i="1"/>
  <c r="P69" i="1"/>
  <c r="Q69" i="1" s="1"/>
  <c r="T69" i="1"/>
  <c r="U69" i="1"/>
  <c r="V69" i="1"/>
  <c r="E36" i="1"/>
  <c r="M36" i="1"/>
  <c r="N36" i="1"/>
  <c r="P36" i="1"/>
  <c r="Q36" i="1" s="1"/>
  <c r="T36" i="1"/>
  <c r="U36" i="1"/>
  <c r="V36" i="1"/>
  <c r="E371" i="1"/>
  <c r="M371" i="1"/>
  <c r="N371" i="1"/>
  <c r="P371" i="1"/>
  <c r="Q371" i="1" s="1"/>
  <c r="T371" i="1"/>
  <c r="U371" i="1"/>
  <c r="V371" i="1"/>
  <c r="E38" i="1"/>
  <c r="M38" i="1"/>
  <c r="N38" i="1"/>
  <c r="P38" i="1"/>
  <c r="Q38" i="1" s="1"/>
  <c r="T38" i="1"/>
  <c r="U38" i="1"/>
  <c r="V38" i="1"/>
  <c r="E285" i="1"/>
  <c r="M285" i="1"/>
  <c r="N285" i="1"/>
  <c r="P285" i="1"/>
  <c r="Q285" i="1" s="1"/>
  <c r="T285" i="1"/>
  <c r="U285" i="1"/>
  <c r="V285" i="1"/>
  <c r="E149" i="1"/>
  <c r="E150" i="1"/>
  <c r="E151" i="1"/>
  <c r="E152" i="1"/>
  <c r="E153" i="1"/>
  <c r="E154" i="1"/>
  <c r="E155" i="1"/>
  <c r="E156" i="1"/>
  <c r="E157" i="1"/>
  <c r="V148" i="1"/>
  <c r="U148" i="1"/>
  <c r="T148" i="1"/>
  <c r="P148" i="1"/>
  <c r="Q148" i="1" s="1"/>
  <c r="N148" i="1"/>
  <c r="M148" i="1"/>
  <c r="V147" i="1"/>
  <c r="U147" i="1"/>
  <c r="T147" i="1"/>
  <c r="P147" i="1"/>
  <c r="Q147" i="1" s="1"/>
  <c r="N147" i="1"/>
  <c r="M147" i="1"/>
  <c r="V137" i="1"/>
  <c r="U137" i="1"/>
  <c r="T137" i="1"/>
  <c r="P137" i="1"/>
  <c r="Q137" i="1" s="1"/>
  <c r="N137" i="1"/>
  <c r="M137" i="1"/>
  <c r="V145" i="1"/>
  <c r="U145" i="1"/>
  <c r="T145" i="1"/>
  <c r="P145" i="1"/>
  <c r="Q145" i="1" s="1"/>
  <c r="N145" i="1"/>
  <c r="M145" i="1"/>
  <c r="V144" i="1"/>
  <c r="U144" i="1"/>
  <c r="T144" i="1"/>
  <c r="P144" i="1"/>
  <c r="Q144" i="1" s="1"/>
  <c r="N144" i="1"/>
  <c r="M144" i="1"/>
  <c r="M149" i="1"/>
  <c r="N149" i="1"/>
  <c r="P149" i="1"/>
  <c r="Q149" i="1" s="1"/>
  <c r="T149" i="1"/>
  <c r="U149" i="1"/>
  <c r="V149" i="1"/>
  <c r="M150" i="1"/>
  <c r="N150" i="1"/>
  <c r="P150" i="1"/>
  <c r="Q150" i="1" s="1"/>
  <c r="T150" i="1"/>
  <c r="U150" i="1"/>
  <c r="V150" i="1"/>
  <c r="M151" i="1"/>
  <c r="N151" i="1"/>
  <c r="P151" i="1"/>
  <c r="Q151" i="1" s="1"/>
  <c r="T151" i="1"/>
  <c r="U151" i="1"/>
  <c r="V151" i="1"/>
  <c r="M152" i="1"/>
  <c r="N152" i="1"/>
  <c r="P152" i="1"/>
  <c r="Q152" i="1" s="1"/>
  <c r="T152" i="1"/>
  <c r="U152" i="1"/>
  <c r="V152" i="1"/>
  <c r="M153" i="1"/>
  <c r="N153" i="1"/>
  <c r="P153" i="1"/>
  <c r="Q153" i="1" s="1"/>
  <c r="T153" i="1"/>
  <c r="U153" i="1"/>
  <c r="V153" i="1"/>
  <c r="M154" i="1"/>
  <c r="N154" i="1"/>
  <c r="P154" i="1"/>
  <c r="Q154" i="1" s="1"/>
  <c r="T154" i="1"/>
  <c r="U154" i="1"/>
  <c r="V154" i="1"/>
  <c r="E201" i="1"/>
  <c r="M201" i="1"/>
  <c r="N201" i="1"/>
  <c r="P201" i="1"/>
  <c r="Q201" i="1" s="1"/>
  <c r="T201" i="1"/>
  <c r="U201" i="1"/>
  <c r="V201" i="1"/>
  <c r="E202" i="1"/>
  <c r="M202" i="1"/>
  <c r="N202" i="1"/>
  <c r="P202" i="1"/>
  <c r="Q202" i="1" s="1"/>
  <c r="T202" i="1"/>
  <c r="U202" i="1"/>
  <c r="V202" i="1"/>
  <c r="E203" i="1"/>
  <c r="M203" i="1"/>
  <c r="N203" i="1"/>
  <c r="P203" i="1"/>
  <c r="Q203" i="1" s="1"/>
  <c r="T203" i="1"/>
  <c r="U203" i="1"/>
  <c r="V203" i="1"/>
  <c r="E204" i="1"/>
  <c r="M204" i="1"/>
  <c r="N204" i="1"/>
  <c r="P204" i="1"/>
  <c r="Q204" i="1" s="1"/>
  <c r="T204" i="1"/>
  <c r="U204" i="1"/>
  <c r="V204" i="1"/>
  <c r="E205" i="1"/>
  <c r="M205" i="1"/>
  <c r="N205" i="1"/>
  <c r="P205" i="1"/>
  <c r="Q205" i="1" s="1"/>
  <c r="T205" i="1"/>
  <c r="U205" i="1"/>
  <c r="V205" i="1"/>
  <c r="E213" i="1"/>
  <c r="M213" i="1"/>
  <c r="N213" i="1"/>
  <c r="P213" i="1"/>
  <c r="Q213" i="1" s="1"/>
  <c r="T213" i="1"/>
  <c r="U213" i="1"/>
  <c r="V213" i="1"/>
  <c r="M214" i="1"/>
  <c r="N214" i="1"/>
  <c r="P214" i="1"/>
  <c r="Q214" i="1" s="1"/>
  <c r="T214" i="1"/>
  <c r="U214" i="1"/>
  <c r="V214" i="1"/>
  <c r="M215" i="1"/>
  <c r="N215" i="1"/>
  <c r="P215" i="1"/>
  <c r="Q215" i="1" s="1"/>
  <c r="T215" i="1"/>
  <c r="U215" i="1"/>
  <c r="V215" i="1"/>
  <c r="M216" i="1"/>
  <c r="N216" i="1"/>
  <c r="P216" i="1"/>
  <c r="Q216" i="1" s="1"/>
  <c r="T216" i="1"/>
  <c r="U216" i="1"/>
  <c r="V216" i="1"/>
  <c r="M217" i="1"/>
  <c r="N217" i="1"/>
  <c r="P217" i="1"/>
  <c r="Q217" i="1" s="1"/>
  <c r="T217" i="1"/>
  <c r="U217" i="1"/>
  <c r="V217" i="1"/>
  <c r="M218" i="1"/>
  <c r="N218" i="1"/>
  <c r="P218" i="1"/>
  <c r="Q218" i="1" s="1"/>
  <c r="T218" i="1"/>
  <c r="U218" i="1"/>
  <c r="V218" i="1"/>
  <c r="M219" i="1"/>
  <c r="N219" i="1"/>
  <c r="P219" i="1"/>
  <c r="Q219" i="1" s="1"/>
  <c r="T219" i="1"/>
  <c r="U219" i="1"/>
  <c r="V219" i="1"/>
  <c r="M220" i="1"/>
  <c r="N220" i="1"/>
  <c r="P220" i="1"/>
  <c r="Q220" i="1" s="1"/>
  <c r="T220" i="1"/>
  <c r="U220" i="1"/>
  <c r="V220" i="1"/>
  <c r="M221" i="1"/>
  <c r="N221" i="1"/>
  <c r="P221" i="1"/>
  <c r="Q221" i="1" s="1"/>
  <c r="T221" i="1"/>
  <c r="U221" i="1"/>
  <c r="V221" i="1"/>
  <c r="E174" i="1"/>
  <c r="E208" i="1"/>
  <c r="E209" i="1"/>
  <c r="E210" i="1"/>
  <c r="E211" i="1"/>
  <c r="E34" i="1"/>
  <c r="E206" i="1"/>
  <c r="M206" i="1"/>
  <c r="N206" i="1"/>
  <c r="P206" i="1"/>
  <c r="Q206" i="1" s="1"/>
  <c r="T206" i="1"/>
  <c r="U206" i="1"/>
  <c r="V206" i="1"/>
  <c r="M174" i="1"/>
  <c r="N174" i="1"/>
  <c r="P174" i="1"/>
  <c r="Q174" i="1" s="1"/>
  <c r="T174" i="1"/>
  <c r="U174" i="1"/>
  <c r="V174" i="1"/>
  <c r="M208" i="1"/>
  <c r="N208" i="1"/>
  <c r="P208" i="1"/>
  <c r="Q208" i="1" s="1"/>
  <c r="T208" i="1"/>
  <c r="U208" i="1"/>
  <c r="V208" i="1"/>
  <c r="M209" i="1"/>
  <c r="N209" i="1"/>
  <c r="P209" i="1"/>
  <c r="Q209" i="1" s="1"/>
  <c r="T209" i="1"/>
  <c r="U209" i="1"/>
  <c r="V209" i="1"/>
  <c r="M210" i="1"/>
  <c r="N210" i="1"/>
  <c r="P210" i="1"/>
  <c r="Q210" i="1" s="1"/>
  <c r="T210" i="1"/>
  <c r="U210" i="1"/>
  <c r="V210" i="1"/>
  <c r="M211" i="1"/>
  <c r="N211" i="1"/>
  <c r="P211" i="1"/>
  <c r="Q211" i="1" s="1"/>
  <c r="T211" i="1"/>
  <c r="U211" i="1"/>
  <c r="V211" i="1"/>
  <c r="M34" i="1"/>
  <c r="N34" i="1"/>
  <c r="P34" i="1"/>
  <c r="Q34" i="1" s="1"/>
  <c r="T34" i="1"/>
  <c r="U34" i="1"/>
  <c r="V34" i="1"/>
  <c r="C219" i="6"/>
  <c r="E87" i="1"/>
  <c r="M87" i="1"/>
  <c r="N87" i="1"/>
  <c r="P87" i="1"/>
  <c r="Q87" i="1" s="1"/>
  <c r="T87" i="1"/>
  <c r="U87" i="1"/>
  <c r="V87" i="1"/>
  <c r="M88" i="1"/>
  <c r="N88" i="1"/>
  <c r="P88" i="1"/>
  <c r="Q88" i="1" s="1"/>
  <c r="T88" i="1"/>
  <c r="U88" i="1"/>
  <c r="V88" i="1"/>
  <c r="M89" i="1"/>
  <c r="N89" i="1"/>
  <c r="P89" i="1"/>
  <c r="Q89" i="1" s="1"/>
  <c r="T89" i="1"/>
  <c r="U89" i="1"/>
  <c r="V89" i="1"/>
  <c r="M90" i="1"/>
  <c r="N90" i="1"/>
  <c r="P90" i="1"/>
  <c r="Q90" i="1" s="1"/>
  <c r="T90" i="1"/>
  <c r="U90" i="1"/>
  <c r="V90" i="1"/>
  <c r="M91" i="1"/>
  <c r="N91" i="1"/>
  <c r="P91" i="1"/>
  <c r="Q91" i="1" s="1"/>
  <c r="T91" i="1"/>
  <c r="U91" i="1"/>
  <c r="V91" i="1"/>
  <c r="M92" i="1"/>
  <c r="N92" i="1"/>
  <c r="P92" i="1"/>
  <c r="Q92" i="1" s="1"/>
  <c r="T92" i="1"/>
  <c r="U92" i="1"/>
  <c r="V92" i="1"/>
  <c r="M93" i="1"/>
  <c r="N93" i="1"/>
  <c r="P93" i="1"/>
  <c r="Q93" i="1" s="1"/>
  <c r="T93" i="1"/>
  <c r="U93" i="1"/>
  <c r="V93" i="1"/>
  <c r="M94" i="1"/>
  <c r="N94" i="1"/>
  <c r="P94" i="1"/>
  <c r="Q94" i="1" s="1"/>
  <c r="T94" i="1"/>
  <c r="U94" i="1"/>
  <c r="V94" i="1"/>
  <c r="E33" i="1"/>
  <c r="M33" i="1"/>
  <c r="N33" i="1"/>
  <c r="P33" i="1"/>
  <c r="Q33" i="1" s="1"/>
  <c r="T33" i="1"/>
  <c r="U33" i="1"/>
  <c r="V33" i="1"/>
  <c r="E181" i="1"/>
  <c r="M181" i="1"/>
  <c r="N181" i="1"/>
  <c r="P181" i="1"/>
  <c r="Q181" i="1" s="1"/>
  <c r="T181" i="1"/>
  <c r="U181" i="1"/>
  <c r="V181" i="1"/>
  <c r="V62" i="1"/>
  <c r="V63" i="1"/>
  <c r="V64" i="1"/>
  <c r="V65" i="1"/>
  <c r="U62" i="1"/>
  <c r="U63" i="1"/>
  <c r="U64" i="1"/>
  <c r="U65" i="1"/>
  <c r="M62" i="1"/>
  <c r="M63" i="1"/>
  <c r="M64" i="1"/>
  <c r="M65" i="1"/>
  <c r="N62" i="1"/>
  <c r="N63" i="1"/>
  <c r="N64" i="1"/>
  <c r="N65" i="1"/>
  <c r="P62" i="1"/>
  <c r="Q62" i="1" s="1"/>
  <c r="P63" i="1"/>
  <c r="Q63" i="1" s="1"/>
  <c r="P64" i="1"/>
  <c r="Q64" i="1" s="1"/>
  <c r="P65" i="1"/>
  <c r="Q65" i="1" s="1"/>
  <c r="T62" i="1"/>
  <c r="T63" i="1"/>
  <c r="T64" i="1"/>
  <c r="T65" i="1"/>
  <c r="V387" i="1"/>
  <c r="V225" i="1"/>
  <c r="V50" i="1"/>
  <c r="V51" i="1"/>
  <c r="U387" i="1"/>
  <c r="U225" i="1"/>
  <c r="U50" i="1"/>
  <c r="U51" i="1"/>
  <c r="T387" i="1"/>
  <c r="T225" i="1"/>
  <c r="T50" i="1"/>
  <c r="T51" i="1"/>
  <c r="P387" i="1"/>
  <c r="Q387" i="1" s="1"/>
  <c r="P225" i="1"/>
  <c r="Q225" i="1" s="1"/>
  <c r="P50" i="1"/>
  <c r="Q50" i="1" s="1"/>
  <c r="P51" i="1"/>
  <c r="Q51" i="1" s="1"/>
  <c r="N387" i="1"/>
  <c r="N225" i="1"/>
  <c r="N50" i="1"/>
  <c r="N51" i="1"/>
  <c r="M387" i="1"/>
  <c r="M225" i="1"/>
  <c r="M50" i="1"/>
  <c r="M51" i="1"/>
  <c r="U316" i="1"/>
  <c r="U317" i="1"/>
  <c r="U318" i="1"/>
  <c r="U319" i="1"/>
  <c r="V316" i="1"/>
  <c r="V317" i="1"/>
  <c r="V318" i="1"/>
  <c r="V319" i="1"/>
  <c r="P316" i="1"/>
  <c r="P317" i="1"/>
  <c r="P318" i="1"/>
  <c r="P319" i="1"/>
  <c r="N316" i="1"/>
  <c r="N317" i="1"/>
  <c r="N318" i="1"/>
  <c r="N319" i="1"/>
  <c r="M316" i="1"/>
  <c r="M317" i="1"/>
  <c r="M318" i="1"/>
  <c r="M319" i="1"/>
  <c r="E249" i="1"/>
  <c r="M249" i="1"/>
  <c r="N249" i="1"/>
  <c r="P249" i="1"/>
  <c r="Q249" i="1" s="1"/>
  <c r="T249" i="1"/>
  <c r="U249" i="1"/>
  <c r="V249" i="1"/>
  <c r="V334" i="1"/>
  <c r="V335" i="1"/>
  <c r="V336" i="1"/>
  <c r="V337" i="1"/>
  <c r="V338" i="1"/>
  <c r="V339" i="1"/>
  <c r="V340" i="1"/>
  <c r="U334" i="1"/>
  <c r="U335" i="1"/>
  <c r="U336" i="1"/>
  <c r="U337" i="1"/>
  <c r="U338" i="1"/>
  <c r="U339" i="1"/>
  <c r="U340" i="1"/>
  <c r="T334" i="1"/>
  <c r="T335" i="1"/>
  <c r="T336" i="1"/>
  <c r="T337" i="1"/>
  <c r="T338" i="1"/>
  <c r="T339" i="1"/>
  <c r="T340" i="1"/>
  <c r="P334" i="1"/>
  <c r="P335" i="1"/>
  <c r="P336" i="1"/>
  <c r="P337" i="1"/>
  <c r="P338" i="1"/>
  <c r="P339" i="1"/>
  <c r="P340" i="1"/>
  <c r="N334" i="1"/>
  <c r="N335" i="1"/>
  <c r="N336" i="1"/>
  <c r="N337" i="1"/>
  <c r="N338" i="1"/>
  <c r="N339" i="1"/>
  <c r="N340" i="1"/>
  <c r="M334" i="1"/>
  <c r="M335" i="1"/>
  <c r="M336" i="1"/>
  <c r="M337" i="1"/>
  <c r="M338" i="1"/>
  <c r="M339" i="1"/>
  <c r="M340" i="1"/>
  <c r="E339" i="1"/>
  <c r="Q339" i="1"/>
  <c r="Q340" i="1"/>
  <c r="E340" i="1"/>
  <c r="Q338" i="1"/>
  <c r="E338" i="1"/>
  <c r="Q337" i="1"/>
  <c r="E337" i="1"/>
  <c r="Q336" i="1"/>
  <c r="E336" i="1"/>
  <c r="Q335" i="1"/>
  <c r="E335" i="1"/>
  <c r="Q334" i="1"/>
  <c r="E334" i="1"/>
  <c r="Q319" i="1"/>
  <c r="E319" i="1"/>
  <c r="Q318" i="1"/>
  <c r="E318" i="1"/>
  <c r="Q317" i="1"/>
  <c r="E317" i="1"/>
  <c r="Q316" i="1"/>
  <c r="E316" i="1"/>
  <c r="E65" i="1"/>
  <c r="E64" i="1"/>
  <c r="E63" i="1"/>
  <c r="E62" i="1"/>
  <c r="E51" i="1"/>
  <c r="E50" i="1"/>
  <c r="E225" i="1"/>
  <c r="E387" i="1"/>
  <c r="E273" i="1"/>
  <c r="M273" i="1"/>
  <c r="N273" i="1"/>
  <c r="P273" i="1"/>
  <c r="Q273" i="1" s="1"/>
  <c r="T273" i="1"/>
  <c r="U273" i="1"/>
  <c r="V273" i="1"/>
  <c r="E380" i="1"/>
  <c r="M380" i="1"/>
  <c r="N380" i="1"/>
  <c r="P380" i="1"/>
  <c r="Q380" i="1" s="1"/>
  <c r="T380" i="1"/>
  <c r="U380" i="1"/>
  <c r="V380" i="1"/>
  <c r="M381" i="1"/>
  <c r="N381" i="1"/>
  <c r="P381" i="1"/>
  <c r="Q381" i="1" s="1"/>
  <c r="T381" i="1"/>
  <c r="U381" i="1"/>
  <c r="V381" i="1"/>
  <c r="M382" i="1"/>
  <c r="N382" i="1"/>
  <c r="P382" i="1"/>
  <c r="Q382" i="1" s="1"/>
  <c r="T382" i="1"/>
  <c r="U382" i="1"/>
  <c r="V382" i="1"/>
  <c r="M383" i="1"/>
  <c r="N383" i="1"/>
  <c r="P383" i="1"/>
  <c r="Q383" i="1" s="1"/>
  <c r="T383" i="1"/>
  <c r="U383" i="1"/>
  <c r="V383" i="1"/>
  <c r="E165" i="1"/>
  <c r="M165" i="1"/>
  <c r="N165" i="1"/>
  <c r="P165" i="1"/>
  <c r="Q165" i="1" s="1"/>
  <c r="T165" i="1"/>
  <c r="U165" i="1"/>
  <c r="V165" i="1"/>
  <c r="E266" i="1"/>
  <c r="M266" i="1"/>
  <c r="N266" i="1"/>
  <c r="P266" i="1"/>
  <c r="Q266" i="1" s="1"/>
  <c r="T266" i="1"/>
  <c r="U266" i="1"/>
  <c r="V266" i="1"/>
  <c r="E312" i="1"/>
  <c r="E83" i="1"/>
  <c r="P364" i="1"/>
  <c r="V26" i="1"/>
  <c r="U26" i="1"/>
  <c r="T26" i="1"/>
  <c r="P26" i="1"/>
  <c r="Q26" i="1" s="1"/>
  <c r="N26" i="1"/>
  <c r="M26" i="1"/>
  <c r="E26" i="1"/>
  <c r="M132" i="1"/>
  <c r="M347" i="1"/>
  <c r="M322" i="1"/>
  <c r="N132" i="1"/>
  <c r="N347" i="1"/>
  <c r="N322" i="1"/>
  <c r="P132" i="1"/>
  <c r="Q132" i="1" s="1"/>
  <c r="P347" i="1"/>
  <c r="Q347" i="1" s="1"/>
  <c r="P322" i="1"/>
  <c r="Q322" i="1" s="1"/>
  <c r="T132" i="1"/>
  <c r="T347" i="1"/>
  <c r="T322" i="1"/>
  <c r="U132" i="1"/>
  <c r="U347" i="1"/>
  <c r="U322" i="1"/>
  <c r="V132" i="1"/>
  <c r="V347" i="1"/>
  <c r="V322" i="1"/>
  <c r="E177" i="1"/>
  <c r="E270" i="1"/>
  <c r="E271" i="1"/>
  <c r="E272" i="1"/>
  <c r="E274" i="1"/>
  <c r="E275" i="1"/>
  <c r="E175" i="1"/>
  <c r="E262" i="1"/>
  <c r="E263" i="1"/>
  <c r="E264" i="1"/>
  <c r="E130" i="1"/>
  <c r="E378" i="1"/>
  <c r="M378" i="1"/>
  <c r="N378" i="1"/>
  <c r="P378" i="1"/>
  <c r="Q378" i="1" s="1"/>
  <c r="T378" i="1"/>
  <c r="U378" i="1"/>
  <c r="V378" i="1"/>
  <c r="E184" i="1"/>
  <c r="M184" i="1"/>
  <c r="N184" i="1"/>
  <c r="P184" i="1"/>
  <c r="Q184" i="1" s="1"/>
  <c r="T184" i="1"/>
  <c r="U184" i="1"/>
  <c r="V184" i="1"/>
  <c r="G269" i="2"/>
  <c r="N190" i="1"/>
  <c r="E16" i="1"/>
  <c r="E15" i="1"/>
  <c r="M16" i="1"/>
  <c r="N16" i="1"/>
  <c r="P16" i="1"/>
  <c r="Q16" i="1" s="1"/>
  <c r="T16" i="1"/>
  <c r="U16" i="1"/>
  <c r="V16" i="1"/>
  <c r="M15" i="1"/>
  <c r="N15" i="1"/>
  <c r="P15" i="1"/>
  <c r="Q15" i="1" s="1"/>
  <c r="T15" i="1"/>
  <c r="U15" i="1"/>
  <c r="V15" i="1"/>
  <c r="E142" i="1"/>
  <c r="E22" i="1"/>
  <c r="E20" i="1"/>
  <c r="E24" i="1"/>
  <c r="E25" i="1"/>
  <c r="E27" i="1"/>
  <c r="E19" i="1"/>
  <c r="E327" i="1"/>
  <c r="U19" i="1"/>
  <c r="E242" i="1"/>
  <c r="M242" i="1"/>
  <c r="N242" i="1"/>
  <c r="P242" i="1"/>
  <c r="Q242" i="1" s="1"/>
  <c r="T242" i="1"/>
  <c r="U242" i="1"/>
  <c r="V242" i="1"/>
  <c r="N86" i="1" l="1"/>
  <c r="V258" i="1"/>
  <c r="E17" i="1" l="1"/>
  <c r="E11" i="1"/>
  <c r="E12" i="1"/>
  <c r="E13" i="1"/>
  <c r="E195" i="1"/>
  <c r="E238" i="1"/>
  <c r="E240" i="1"/>
  <c r="E404" i="1"/>
  <c r="E402" i="1"/>
  <c r="E403" i="1"/>
  <c r="E400" i="1"/>
  <c r="E396" i="1"/>
  <c r="E103" i="1"/>
  <c r="E399" i="1"/>
  <c r="E397" i="1"/>
  <c r="E167" i="1"/>
  <c r="E376" i="1"/>
  <c r="E324" i="1"/>
  <c r="E379" i="1"/>
  <c r="E283" i="1"/>
  <c r="E375" i="1"/>
  <c r="E372" i="1"/>
  <c r="E314" i="1"/>
  <c r="E315" i="1"/>
  <c r="E313" i="1"/>
  <c r="E311" i="1"/>
  <c r="E260" i="1"/>
  <c r="E230" i="1"/>
  <c r="E100" i="1"/>
  <c r="E139" i="1"/>
  <c r="E366" i="1"/>
  <c r="E237" i="1"/>
  <c r="E276" i="1"/>
  <c r="E233" i="1"/>
  <c r="E309" i="1"/>
  <c r="E236" i="1"/>
  <c r="P236" i="1"/>
  <c r="Q236" i="1" s="1"/>
  <c r="E162" i="1"/>
  <c r="E269" i="1"/>
  <c r="E138" i="1"/>
  <c r="E229" i="1"/>
  <c r="E308" i="1"/>
  <c r="E224" i="1"/>
  <c r="E228" i="1"/>
  <c r="E411" i="1"/>
  <c r="E189" i="1"/>
  <c r="E146" i="1"/>
  <c r="E164" i="1"/>
  <c r="E161" i="1"/>
  <c r="E60" i="1"/>
  <c r="E56" i="1"/>
  <c r="E58" i="1"/>
  <c r="E61" i="1"/>
  <c r="E59" i="1"/>
  <c r="E55" i="1"/>
  <c r="E245" i="1"/>
  <c r="E246" i="1"/>
  <c r="E241" i="1"/>
  <c r="E244" i="1"/>
  <c r="E248" i="1"/>
  <c r="E256" i="1"/>
  <c r="E255" i="1"/>
  <c r="E81" i="1"/>
  <c r="E257" i="1"/>
  <c r="E258" i="1"/>
  <c r="E226" i="1"/>
  <c r="E84" i="1"/>
  <c r="E374" i="1"/>
  <c r="E302" i="1"/>
  <c r="E299" i="1"/>
  <c r="E295" i="1"/>
  <c r="E305" i="1"/>
  <c r="E297" i="1"/>
  <c r="E294" i="1"/>
  <c r="E298" i="1"/>
  <c r="E306" i="1"/>
  <c r="E296" i="1"/>
  <c r="E300" i="1"/>
  <c r="E304" i="1"/>
  <c r="E293" i="1"/>
  <c r="E303" i="1"/>
  <c r="E86" i="1"/>
  <c r="E259" i="1"/>
  <c r="E384" i="1"/>
  <c r="E250" i="1"/>
  <c r="E57" i="1"/>
  <c r="E363" i="1"/>
  <c r="E365" i="1"/>
  <c r="E163" i="1"/>
  <c r="E5" i="1"/>
  <c r="E370" i="1"/>
  <c r="E369" i="1"/>
  <c r="E398" i="1"/>
  <c r="E401" i="1"/>
  <c r="E239" i="1"/>
  <c r="E23" i="1"/>
  <c r="E373" i="1"/>
  <c r="E82" i="1"/>
  <c r="E310" i="1"/>
  <c r="E320" i="1"/>
  <c r="E178" i="1"/>
  <c r="E278" i="1"/>
  <c r="E279" i="1"/>
  <c r="E280" i="1"/>
  <c r="E281" i="1"/>
  <c r="E282" i="1"/>
  <c r="E301" i="1"/>
  <c r="M301" i="1"/>
  <c r="M302" i="1"/>
  <c r="M299" i="1"/>
  <c r="M295" i="1"/>
  <c r="M305" i="1"/>
  <c r="M297" i="1"/>
  <c r="M294" i="1"/>
  <c r="M298" i="1"/>
  <c r="M306" i="1"/>
  <c r="M296" i="1"/>
  <c r="M300" i="1"/>
  <c r="M304" i="1"/>
  <c r="M293" i="1"/>
  <c r="M303" i="1"/>
  <c r="M86" i="1"/>
  <c r="M226" i="1"/>
  <c r="M84" i="1"/>
  <c r="M374" i="1"/>
  <c r="M195" i="1"/>
  <c r="M17" i="1"/>
  <c r="M11" i="1"/>
  <c r="M12" i="1"/>
  <c r="M13" i="1"/>
  <c r="M259" i="1"/>
  <c r="M255" i="1"/>
  <c r="M81" i="1"/>
  <c r="M257" i="1"/>
  <c r="M258" i="1"/>
  <c r="M384" i="1"/>
  <c r="M248" i="1"/>
  <c r="M256" i="1"/>
  <c r="M250" i="1"/>
  <c r="M245" i="1"/>
  <c r="M246" i="1"/>
  <c r="M241" i="1"/>
  <c r="M244" i="1"/>
  <c r="M57" i="1"/>
  <c r="M60" i="1"/>
  <c r="M56" i="1"/>
  <c r="M58" i="1"/>
  <c r="M61" i="1"/>
  <c r="M59" i="1"/>
  <c r="M363" i="1"/>
  <c r="M411" i="1"/>
  <c r="M189" i="1"/>
  <c r="M146" i="1"/>
  <c r="M164" i="1"/>
  <c r="M365" i="1"/>
  <c r="M162" i="1"/>
  <c r="M269" i="1"/>
  <c r="M138" i="1"/>
  <c r="M229" i="1"/>
  <c r="M308" i="1"/>
  <c r="M224" i="1"/>
  <c r="M163" i="1"/>
  <c r="M139" i="1"/>
  <c r="M366" i="1"/>
  <c r="M237" i="1"/>
  <c r="M276" i="1"/>
  <c r="M233" i="1"/>
  <c r="M309" i="1"/>
  <c r="M5" i="1"/>
  <c r="M260" i="1"/>
  <c r="M230" i="1"/>
  <c r="M100" i="1"/>
  <c r="M370" i="1"/>
  <c r="M314" i="1"/>
  <c r="M315" i="1"/>
  <c r="M313" i="1"/>
  <c r="M311" i="1"/>
  <c r="M369" i="1"/>
  <c r="M167" i="1"/>
  <c r="M376" i="1"/>
  <c r="M324" i="1"/>
  <c r="M379" i="1"/>
  <c r="M283" i="1"/>
  <c r="M375" i="1"/>
  <c r="M398" i="1"/>
  <c r="M400" i="1"/>
  <c r="M396" i="1"/>
  <c r="M103" i="1"/>
  <c r="M399" i="1"/>
  <c r="M401" i="1"/>
  <c r="M404" i="1"/>
  <c r="M402" i="1"/>
  <c r="M403" i="1"/>
  <c r="M239" i="1"/>
  <c r="M238" i="1"/>
  <c r="M240" i="1"/>
  <c r="M251" i="1"/>
  <c r="M23" i="1"/>
  <c r="M142" i="1"/>
  <c r="M22" i="1"/>
  <c r="M20" i="1"/>
  <c r="M24" i="1"/>
  <c r="M25" i="1"/>
  <c r="M27" i="1"/>
  <c r="M19" i="1"/>
  <c r="M327" i="1"/>
  <c r="M373" i="1"/>
  <c r="M82" i="1"/>
  <c r="M310" i="1"/>
  <c r="M175" i="1"/>
  <c r="M262" i="1"/>
  <c r="M263" i="1"/>
  <c r="M264" i="1"/>
  <c r="M130" i="1"/>
  <c r="M83" i="1"/>
  <c r="M320" i="1"/>
  <c r="M178" i="1"/>
  <c r="M278" i="1"/>
  <c r="M279" i="1"/>
  <c r="M280" i="1"/>
  <c r="M281" i="1"/>
  <c r="M282" i="1"/>
  <c r="M312" i="1"/>
  <c r="M177" i="1"/>
  <c r="M270" i="1"/>
  <c r="M271" i="1"/>
  <c r="M272" i="1"/>
  <c r="M274" i="1"/>
  <c r="M275" i="1"/>
  <c r="M341" i="1"/>
  <c r="M342" i="1"/>
  <c r="M343" i="1"/>
  <c r="M344" i="1"/>
  <c r="M345" i="1"/>
  <c r="N301" i="1"/>
  <c r="N302" i="1"/>
  <c r="N299" i="1"/>
  <c r="N295" i="1"/>
  <c r="N305" i="1"/>
  <c r="N297" i="1"/>
  <c r="N294" i="1"/>
  <c r="N298" i="1"/>
  <c r="N306" i="1"/>
  <c r="N296" i="1"/>
  <c r="N300" i="1"/>
  <c r="N304" i="1"/>
  <c r="N293" i="1"/>
  <c r="N303" i="1"/>
  <c r="N226" i="1"/>
  <c r="N84" i="1"/>
  <c r="N374" i="1"/>
  <c r="N195" i="1"/>
  <c r="N17" i="1"/>
  <c r="N11" i="1"/>
  <c r="N12" i="1"/>
  <c r="N13" i="1"/>
  <c r="N259" i="1"/>
  <c r="N255" i="1"/>
  <c r="N81" i="1"/>
  <c r="N257" i="1"/>
  <c r="N258" i="1"/>
  <c r="N384" i="1"/>
  <c r="N248" i="1"/>
  <c r="N256" i="1"/>
  <c r="N250" i="1"/>
  <c r="N245" i="1"/>
  <c r="N246" i="1"/>
  <c r="N241" i="1"/>
  <c r="N244" i="1"/>
  <c r="N57" i="1"/>
  <c r="N60" i="1"/>
  <c r="N56" i="1"/>
  <c r="N58" i="1"/>
  <c r="N61" i="1"/>
  <c r="N59" i="1"/>
  <c r="N55" i="1"/>
  <c r="N363" i="1"/>
  <c r="N411" i="1"/>
  <c r="N189" i="1"/>
  <c r="N146" i="1"/>
  <c r="N164" i="1"/>
  <c r="N365" i="1"/>
  <c r="N162" i="1"/>
  <c r="N269" i="1"/>
  <c r="N138" i="1"/>
  <c r="N229" i="1"/>
  <c r="N308" i="1"/>
  <c r="N224" i="1"/>
  <c r="N163" i="1"/>
  <c r="N139" i="1"/>
  <c r="N366" i="1"/>
  <c r="N237" i="1"/>
  <c r="N276" i="1"/>
  <c r="N233" i="1"/>
  <c r="N309" i="1"/>
  <c r="N5" i="1"/>
  <c r="N260" i="1"/>
  <c r="N230" i="1"/>
  <c r="N100" i="1"/>
  <c r="N370" i="1"/>
  <c r="N314" i="1"/>
  <c r="N315" i="1"/>
  <c r="N313" i="1"/>
  <c r="N311" i="1"/>
  <c r="N369" i="1"/>
  <c r="N167" i="1"/>
  <c r="N376" i="1"/>
  <c r="N324" i="1"/>
  <c r="N379" i="1"/>
  <c r="N283" i="1"/>
  <c r="N375" i="1"/>
  <c r="N398" i="1"/>
  <c r="N400" i="1"/>
  <c r="N396" i="1"/>
  <c r="N103" i="1"/>
  <c r="N399" i="1"/>
  <c r="N401" i="1"/>
  <c r="N404" i="1"/>
  <c r="N402" i="1"/>
  <c r="N403" i="1"/>
  <c r="N239" i="1"/>
  <c r="N238" i="1"/>
  <c r="N240" i="1"/>
  <c r="N251" i="1"/>
  <c r="N23" i="1"/>
  <c r="N142" i="1"/>
  <c r="N22" i="1"/>
  <c r="N20" i="1"/>
  <c r="N24" i="1"/>
  <c r="N25" i="1"/>
  <c r="N27" i="1"/>
  <c r="N19" i="1"/>
  <c r="N327" i="1"/>
  <c r="N373" i="1"/>
  <c r="N82" i="1"/>
  <c r="N310" i="1"/>
  <c r="N175" i="1"/>
  <c r="N262" i="1"/>
  <c r="N263" i="1"/>
  <c r="N264" i="1"/>
  <c r="N130" i="1"/>
  <c r="N83" i="1"/>
  <c r="N320" i="1"/>
  <c r="N178" i="1"/>
  <c r="N278" i="1"/>
  <c r="N279" i="1"/>
  <c r="N280" i="1"/>
  <c r="N281" i="1"/>
  <c r="N282" i="1"/>
  <c r="N312" i="1"/>
  <c r="N177" i="1"/>
  <c r="N270" i="1"/>
  <c r="N271" i="1"/>
  <c r="N272" i="1"/>
  <c r="N274" i="1"/>
  <c r="N275" i="1"/>
  <c r="N341" i="1"/>
  <c r="N342" i="1"/>
  <c r="N343" i="1"/>
  <c r="N344" i="1"/>
  <c r="N345" i="1"/>
  <c r="P301" i="1"/>
  <c r="P302" i="1"/>
  <c r="Q302" i="1" s="1"/>
  <c r="P299" i="1"/>
  <c r="P295" i="1"/>
  <c r="Q295" i="1" s="1"/>
  <c r="P305" i="1"/>
  <c r="P297" i="1"/>
  <c r="P294" i="1"/>
  <c r="P298" i="1"/>
  <c r="Q298" i="1" s="1"/>
  <c r="P306" i="1"/>
  <c r="Q306" i="1" s="1"/>
  <c r="P296" i="1"/>
  <c r="Q296" i="1" s="1"/>
  <c r="P300" i="1"/>
  <c r="Q300" i="1" s="1"/>
  <c r="P304" i="1"/>
  <c r="Q304" i="1" s="1"/>
  <c r="P293" i="1"/>
  <c r="P303" i="1"/>
  <c r="P86" i="1"/>
  <c r="Q86" i="1" s="1"/>
  <c r="P226" i="1"/>
  <c r="Q226" i="1" s="1"/>
  <c r="P84" i="1"/>
  <c r="Q84" i="1" s="1"/>
  <c r="P374" i="1"/>
  <c r="Q374" i="1" s="1"/>
  <c r="P195" i="1"/>
  <c r="Q195" i="1" s="1"/>
  <c r="P17" i="1"/>
  <c r="Q17" i="1" s="1"/>
  <c r="P11" i="1"/>
  <c r="Q11" i="1" s="1"/>
  <c r="P12" i="1"/>
  <c r="Q12" i="1" s="1"/>
  <c r="P13" i="1"/>
  <c r="Q13" i="1" s="1"/>
  <c r="P259" i="1"/>
  <c r="P255" i="1"/>
  <c r="P81" i="1"/>
  <c r="Q81" i="1" s="1"/>
  <c r="P257" i="1"/>
  <c r="Q257" i="1" s="1"/>
  <c r="P258" i="1"/>
  <c r="Q258" i="1" s="1"/>
  <c r="P384" i="1"/>
  <c r="Q384" i="1" s="1"/>
  <c r="P248" i="1"/>
  <c r="Q248" i="1" s="1"/>
  <c r="P256" i="1"/>
  <c r="Q256" i="1" s="1"/>
  <c r="P250" i="1"/>
  <c r="Q250" i="1" s="1"/>
  <c r="P245" i="1"/>
  <c r="Q245" i="1" s="1"/>
  <c r="P246" i="1"/>
  <c r="Q246" i="1" s="1"/>
  <c r="P241" i="1"/>
  <c r="P244" i="1"/>
  <c r="P57" i="1"/>
  <c r="P60" i="1"/>
  <c r="Q60" i="1" s="1"/>
  <c r="P56" i="1"/>
  <c r="Q56" i="1" s="1"/>
  <c r="P58" i="1"/>
  <c r="Q58" i="1" s="1"/>
  <c r="P61" i="1"/>
  <c r="Q61" i="1" s="1"/>
  <c r="P59" i="1"/>
  <c r="Q59" i="1" s="1"/>
  <c r="P55" i="1"/>
  <c r="Q55" i="1" s="1"/>
  <c r="P363" i="1"/>
  <c r="Q363" i="1" s="1"/>
  <c r="P411" i="1"/>
  <c r="Q411" i="1" s="1"/>
  <c r="P189" i="1"/>
  <c r="Q189" i="1" s="1"/>
  <c r="P146" i="1"/>
  <c r="P164" i="1"/>
  <c r="Q164" i="1" s="1"/>
  <c r="P161" i="1"/>
  <c r="Q161" i="1" s="1"/>
  <c r="P365" i="1"/>
  <c r="Q365" i="1" s="1"/>
  <c r="P162" i="1"/>
  <c r="P269" i="1"/>
  <c r="P138" i="1"/>
  <c r="Q138" i="1" s="1"/>
  <c r="P229" i="1"/>
  <c r="Q229" i="1" s="1"/>
  <c r="P308" i="1"/>
  <c r="Q308" i="1" s="1"/>
  <c r="P224" i="1"/>
  <c r="Q224" i="1" s="1"/>
  <c r="P228" i="1"/>
  <c r="P163" i="1"/>
  <c r="Q163" i="1" s="1"/>
  <c r="P139" i="1"/>
  <c r="Q139" i="1" s="1"/>
  <c r="P366" i="1"/>
  <c r="Q366" i="1" s="1"/>
  <c r="P237" i="1"/>
  <c r="Q237" i="1" s="1"/>
  <c r="P276" i="1"/>
  <c r="Q276" i="1" s="1"/>
  <c r="P233" i="1"/>
  <c r="Q233" i="1" s="1"/>
  <c r="P309" i="1"/>
  <c r="Q309" i="1" s="1"/>
  <c r="P5" i="1"/>
  <c r="Q5" i="1" s="1"/>
  <c r="P260" i="1"/>
  <c r="Q260" i="1" s="1"/>
  <c r="P230" i="1"/>
  <c r="Q230" i="1" s="1"/>
  <c r="P100" i="1"/>
  <c r="Q100" i="1" s="1"/>
  <c r="P370" i="1"/>
  <c r="P314" i="1"/>
  <c r="Q314" i="1" s="1"/>
  <c r="P315" i="1"/>
  <c r="Q315" i="1" s="1"/>
  <c r="P313" i="1"/>
  <c r="Q313" i="1" s="1"/>
  <c r="P311" i="1"/>
  <c r="Q311" i="1" s="1"/>
  <c r="P369" i="1"/>
  <c r="Q369" i="1" s="1"/>
  <c r="P167" i="1"/>
  <c r="Q167" i="1" s="1"/>
  <c r="P376" i="1"/>
  <c r="Q376" i="1" s="1"/>
  <c r="P324" i="1"/>
  <c r="Q324" i="1" s="1"/>
  <c r="P379" i="1"/>
  <c r="Q379" i="1" s="1"/>
  <c r="P283" i="1"/>
  <c r="Q283" i="1" s="1"/>
  <c r="P375" i="1"/>
  <c r="Q375" i="1" s="1"/>
  <c r="P372" i="1"/>
  <c r="Q372" i="1" s="1"/>
  <c r="P398" i="1"/>
  <c r="Q398" i="1" s="1"/>
  <c r="P400" i="1"/>
  <c r="Q400" i="1" s="1"/>
  <c r="P396" i="1"/>
  <c r="P103" i="1"/>
  <c r="Q103" i="1" s="1"/>
  <c r="P399" i="1"/>
  <c r="Q399" i="1" s="1"/>
  <c r="P397" i="1"/>
  <c r="Q397" i="1" s="1"/>
  <c r="P401" i="1"/>
  <c r="Q401" i="1" s="1"/>
  <c r="P404" i="1"/>
  <c r="Q404" i="1" s="1"/>
  <c r="P402" i="1"/>
  <c r="Q402" i="1" s="1"/>
  <c r="P403" i="1"/>
  <c r="Q403" i="1" s="1"/>
  <c r="P239" i="1"/>
  <c r="Q239" i="1" s="1"/>
  <c r="P238" i="1"/>
  <c r="Q238" i="1" s="1"/>
  <c r="P240" i="1"/>
  <c r="Q240" i="1" s="1"/>
  <c r="P251" i="1"/>
  <c r="P23" i="1"/>
  <c r="P142" i="1"/>
  <c r="Q142" i="1" s="1"/>
  <c r="P22" i="1"/>
  <c r="Q22" i="1" s="1"/>
  <c r="P20" i="1"/>
  <c r="Q20" i="1" s="1"/>
  <c r="P24" i="1"/>
  <c r="P25" i="1"/>
  <c r="Q25" i="1" s="1"/>
  <c r="P27" i="1"/>
  <c r="Q27" i="1" s="1"/>
  <c r="P19" i="1"/>
  <c r="Q19" i="1" s="1"/>
  <c r="P327" i="1"/>
  <c r="Q327" i="1" s="1"/>
  <c r="P373" i="1"/>
  <c r="Q373" i="1" s="1"/>
  <c r="P82" i="1"/>
  <c r="Q82" i="1" s="1"/>
  <c r="P310" i="1"/>
  <c r="Q310" i="1" s="1"/>
  <c r="P175" i="1"/>
  <c r="Q175" i="1" s="1"/>
  <c r="P262" i="1"/>
  <c r="Q262" i="1" s="1"/>
  <c r="P263" i="1"/>
  <c r="Q263" i="1" s="1"/>
  <c r="P264" i="1"/>
  <c r="Q264" i="1" s="1"/>
  <c r="P130" i="1"/>
  <c r="Q130" i="1" s="1"/>
  <c r="P83" i="1"/>
  <c r="Q83" i="1" s="1"/>
  <c r="P320" i="1"/>
  <c r="Q320" i="1" s="1"/>
  <c r="P178" i="1"/>
  <c r="Q178" i="1" s="1"/>
  <c r="P278" i="1"/>
  <c r="Q278" i="1" s="1"/>
  <c r="P279" i="1"/>
  <c r="Q279" i="1" s="1"/>
  <c r="P280" i="1"/>
  <c r="Q280" i="1" s="1"/>
  <c r="P281" i="1"/>
  <c r="Q281" i="1" s="1"/>
  <c r="P282" i="1"/>
  <c r="Q282" i="1" s="1"/>
  <c r="P312" i="1"/>
  <c r="Q312" i="1" s="1"/>
  <c r="P177" i="1"/>
  <c r="Q177" i="1" s="1"/>
  <c r="P270" i="1"/>
  <c r="Q270" i="1" s="1"/>
  <c r="P271" i="1"/>
  <c r="Q271" i="1" s="1"/>
  <c r="P272" i="1"/>
  <c r="Q272" i="1" s="1"/>
  <c r="P274" i="1"/>
  <c r="Q274" i="1" s="1"/>
  <c r="P275" i="1"/>
  <c r="Q275" i="1" s="1"/>
  <c r="P341" i="1"/>
  <c r="P342" i="1"/>
  <c r="P343" i="1"/>
  <c r="P344" i="1"/>
  <c r="P345" i="1"/>
  <c r="Q301" i="1"/>
  <c r="Q299" i="1"/>
  <c r="Q305" i="1"/>
  <c r="Q297" i="1"/>
  <c r="Q294" i="1"/>
  <c r="Q293" i="1"/>
  <c r="Q303" i="1"/>
  <c r="Q259" i="1"/>
  <c r="Q255" i="1"/>
  <c r="Q241" i="1"/>
  <c r="Q244" i="1"/>
  <c r="Q57" i="1"/>
  <c r="Q146" i="1"/>
  <c r="Q162" i="1"/>
  <c r="Q269" i="1"/>
  <c r="Q228" i="1"/>
  <c r="Q370" i="1"/>
  <c r="Q396" i="1"/>
  <c r="Q251" i="1"/>
  <c r="Q23" i="1"/>
  <c r="Q24" i="1"/>
  <c r="T301" i="1"/>
  <c r="T302" i="1"/>
  <c r="T299" i="1"/>
  <c r="T295" i="1"/>
  <c r="T305" i="1"/>
  <c r="T297" i="1"/>
  <c r="T294" i="1"/>
  <c r="T298" i="1"/>
  <c r="T306" i="1"/>
  <c r="T296" i="1"/>
  <c r="T300" i="1"/>
  <c r="T304" i="1"/>
  <c r="T293" i="1"/>
  <c r="T303" i="1"/>
  <c r="T86" i="1"/>
  <c r="T226" i="1"/>
  <c r="T84" i="1"/>
  <c r="T374" i="1"/>
  <c r="T195" i="1"/>
  <c r="T17" i="1"/>
  <c r="T11" i="1"/>
  <c r="T12" i="1"/>
  <c r="T13" i="1"/>
  <c r="T259" i="1"/>
  <c r="T255" i="1"/>
  <c r="T81" i="1"/>
  <c r="T257" i="1"/>
  <c r="T258" i="1"/>
  <c r="T384" i="1"/>
  <c r="T248" i="1"/>
  <c r="T256" i="1"/>
  <c r="T250" i="1"/>
  <c r="T245" i="1"/>
  <c r="T246" i="1"/>
  <c r="T241" i="1"/>
  <c r="T244" i="1"/>
  <c r="T57" i="1"/>
  <c r="T60" i="1"/>
  <c r="T56" i="1"/>
  <c r="T58" i="1"/>
  <c r="T61" i="1"/>
  <c r="T59" i="1"/>
  <c r="T55" i="1"/>
  <c r="T363" i="1"/>
  <c r="T411" i="1"/>
  <c r="T189" i="1"/>
  <c r="T146" i="1"/>
  <c r="T164" i="1"/>
  <c r="T365" i="1"/>
  <c r="T162" i="1"/>
  <c r="T269" i="1"/>
  <c r="T138" i="1"/>
  <c r="T229" i="1"/>
  <c r="T308" i="1"/>
  <c r="T224" i="1"/>
  <c r="T163" i="1"/>
  <c r="T139" i="1"/>
  <c r="T366" i="1"/>
  <c r="T237" i="1"/>
  <c r="T276" i="1"/>
  <c r="T233" i="1"/>
  <c r="T309" i="1"/>
  <c r="T5" i="1"/>
  <c r="T260" i="1"/>
  <c r="T230" i="1"/>
  <c r="T100" i="1"/>
  <c r="T370" i="1"/>
  <c r="T314" i="1"/>
  <c r="T315" i="1"/>
  <c r="T313" i="1"/>
  <c r="T311" i="1"/>
  <c r="T369" i="1"/>
  <c r="T167" i="1"/>
  <c r="T376" i="1"/>
  <c r="T324" i="1"/>
  <c r="T379" i="1"/>
  <c r="T283" i="1"/>
  <c r="T375" i="1"/>
  <c r="T398" i="1"/>
  <c r="T400" i="1"/>
  <c r="T396" i="1"/>
  <c r="T103" i="1"/>
  <c r="T399" i="1"/>
  <c r="T397" i="1"/>
  <c r="T401" i="1"/>
  <c r="T404" i="1"/>
  <c r="T402" i="1"/>
  <c r="T403" i="1"/>
  <c r="T239" i="1"/>
  <c r="T238" i="1"/>
  <c r="T240" i="1"/>
  <c r="T251" i="1"/>
  <c r="T23" i="1"/>
  <c r="T142" i="1"/>
  <c r="T22" i="1"/>
  <c r="T20" i="1"/>
  <c r="T24" i="1"/>
  <c r="T25" i="1"/>
  <c r="T27" i="1"/>
  <c r="T19" i="1"/>
  <c r="T327" i="1"/>
  <c r="T373" i="1"/>
  <c r="T82" i="1"/>
  <c r="T310" i="1"/>
  <c r="T175" i="1"/>
  <c r="T262" i="1"/>
  <c r="T263" i="1"/>
  <c r="T264" i="1"/>
  <c r="T130" i="1"/>
  <c r="T83" i="1"/>
  <c r="T320" i="1"/>
  <c r="T178" i="1"/>
  <c r="T278" i="1"/>
  <c r="T279" i="1"/>
  <c r="T280" i="1"/>
  <c r="T281" i="1"/>
  <c r="T282" i="1"/>
  <c r="T312" i="1"/>
  <c r="T177" i="1"/>
  <c r="T270" i="1"/>
  <c r="T271" i="1"/>
  <c r="T272" i="1"/>
  <c r="T274" i="1"/>
  <c r="T275" i="1"/>
  <c r="T341" i="1"/>
  <c r="T342" i="1"/>
  <c r="T343" i="1"/>
  <c r="T344" i="1"/>
  <c r="T345" i="1"/>
  <c r="U301" i="1"/>
  <c r="U302" i="1"/>
  <c r="U299" i="1"/>
  <c r="U295" i="1"/>
  <c r="U305" i="1"/>
  <c r="U297" i="1"/>
  <c r="U294" i="1"/>
  <c r="U298" i="1"/>
  <c r="U306" i="1"/>
  <c r="U296" i="1"/>
  <c r="U300" i="1"/>
  <c r="U304" i="1"/>
  <c r="U293" i="1"/>
  <c r="U303" i="1"/>
  <c r="U86" i="1"/>
  <c r="U226" i="1"/>
  <c r="U84" i="1"/>
  <c r="U374" i="1"/>
  <c r="U195" i="1"/>
  <c r="U17" i="1"/>
  <c r="U11" i="1"/>
  <c r="U12" i="1"/>
  <c r="U13" i="1"/>
  <c r="U259" i="1"/>
  <c r="U255" i="1"/>
  <c r="U81" i="1"/>
  <c r="U257" i="1"/>
  <c r="U258" i="1"/>
  <c r="U384" i="1"/>
  <c r="U248" i="1"/>
  <c r="U256" i="1"/>
  <c r="U250" i="1"/>
  <c r="U245" i="1"/>
  <c r="U246" i="1"/>
  <c r="U241" i="1"/>
  <c r="U244" i="1"/>
  <c r="U57" i="1"/>
  <c r="U60" i="1"/>
  <c r="U56" i="1"/>
  <c r="U58" i="1"/>
  <c r="U61" i="1"/>
  <c r="U59" i="1"/>
  <c r="U55" i="1"/>
  <c r="U363" i="1"/>
  <c r="U411" i="1"/>
  <c r="U189" i="1"/>
  <c r="U146" i="1"/>
  <c r="U164" i="1"/>
  <c r="U161" i="1"/>
  <c r="U365" i="1"/>
  <c r="U162" i="1"/>
  <c r="U269" i="1"/>
  <c r="U138" i="1"/>
  <c r="U229" i="1"/>
  <c r="U308" i="1"/>
  <c r="U224" i="1"/>
  <c r="U228" i="1"/>
  <c r="U163" i="1"/>
  <c r="U139" i="1"/>
  <c r="U366" i="1"/>
  <c r="U237" i="1"/>
  <c r="U276" i="1"/>
  <c r="U233" i="1"/>
  <c r="U309" i="1"/>
  <c r="U236" i="1"/>
  <c r="U5" i="1"/>
  <c r="U260" i="1"/>
  <c r="U230" i="1"/>
  <c r="U100" i="1"/>
  <c r="U370" i="1"/>
  <c r="U314" i="1"/>
  <c r="U315" i="1"/>
  <c r="U313" i="1"/>
  <c r="U311" i="1"/>
  <c r="U369" i="1"/>
  <c r="U167" i="1"/>
  <c r="U376" i="1"/>
  <c r="U324" i="1"/>
  <c r="U379" i="1"/>
  <c r="U283" i="1"/>
  <c r="U375" i="1"/>
  <c r="U372" i="1"/>
  <c r="U398" i="1"/>
  <c r="U400" i="1"/>
  <c r="U396" i="1"/>
  <c r="U103" i="1"/>
  <c r="U399" i="1"/>
  <c r="U397" i="1"/>
  <c r="U401" i="1"/>
  <c r="U404" i="1"/>
  <c r="U402" i="1"/>
  <c r="U403" i="1"/>
  <c r="U239" i="1"/>
  <c r="U238" i="1"/>
  <c r="U240" i="1"/>
  <c r="U251" i="1"/>
  <c r="U23" i="1"/>
  <c r="U142" i="1"/>
  <c r="U22" i="1"/>
  <c r="U20" i="1"/>
  <c r="U24" i="1"/>
  <c r="U25" i="1"/>
  <c r="U27" i="1"/>
  <c r="U327" i="1"/>
  <c r="U373" i="1"/>
  <c r="U82" i="1"/>
  <c r="U310" i="1"/>
  <c r="U175" i="1"/>
  <c r="U262" i="1"/>
  <c r="U263" i="1"/>
  <c r="U264" i="1"/>
  <c r="U130" i="1"/>
  <c r="U83" i="1"/>
  <c r="U320" i="1"/>
  <c r="U178" i="1"/>
  <c r="U278" i="1"/>
  <c r="U279" i="1"/>
  <c r="U280" i="1"/>
  <c r="U281" i="1"/>
  <c r="U282" i="1"/>
  <c r="U312" i="1"/>
  <c r="U177" i="1"/>
  <c r="U270" i="1"/>
  <c r="U271" i="1"/>
  <c r="U272" i="1"/>
  <c r="U274" i="1"/>
  <c r="U275" i="1"/>
  <c r="U341" i="1"/>
  <c r="U342" i="1"/>
  <c r="U343" i="1"/>
  <c r="U344" i="1"/>
  <c r="U345" i="1"/>
  <c r="V301" i="1"/>
  <c r="V302" i="1"/>
  <c r="V299" i="1"/>
  <c r="V295" i="1"/>
  <c r="V305" i="1"/>
  <c r="V297" i="1"/>
  <c r="V294" i="1"/>
  <c r="V298" i="1"/>
  <c r="V306" i="1"/>
  <c r="V296" i="1"/>
  <c r="V300" i="1"/>
  <c r="V304" i="1"/>
  <c r="V293" i="1"/>
  <c r="V303" i="1"/>
  <c r="V86" i="1"/>
  <c r="V226" i="1"/>
  <c r="V84" i="1"/>
  <c r="V374" i="1"/>
  <c r="V195" i="1"/>
  <c r="V17" i="1"/>
  <c r="V11" i="1"/>
  <c r="V12" i="1"/>
  <c r="V13" i="1"/>
  <c r="V259" i="1"/>
  <c r="V255" i="1"/>
  <c r="V81" i="1"/>
  <c r="V257" i="1"/>
  <c r="V384" i="1"/>
  <c r="V248" i="1"/>
  <c r="V256" i="1"/>
  <c r="V250" i="1"/>
  <c r="V245" i="1"/>
  <c r="V246" i="1"/>
  <c r="V241" i="1"/>
  <c r="V244" i="1"/>
  <c r="V57" i="1"/>
  <c r="V60" i="1"/>
  <c r="V56" i="1"/>
  <c r="V58" i="1"/>
  <c r="V61" i="1"/>
  <c r="V59" i="1"/>
  <c r="V55" i="1"/>
  <c r="V363" i="1"/>
  <c r="V411" i="1"/>
  <c r="V189" i="1"/>
  <c r="V146" i="1"/>
  <c r="V164" i="1"/>
  <c r="V161" i="1"/>
  <c r="V365" i="1"/>
  <c r="V162" i="1"/>
  <c r="V269" i="1"/>
  <c r="V138" i="1"/>
  <c r="V229" i="1"/>
  <c r="V308" i="1"/>
  <c r="V224" i="1"/>
  <c r="V228" i="1"/>
  <c r="V163" i="1"/>
  <c r="V139" i="1"/>
  <c r="V366" i="1"/>
  <c r="V237" i="1"/>
  <c r="V276" i="1"/>
  <c r="V233" i="1"/>
  <c r="V309" i="1"/>
  <c r="V236" i="1"/>
  <c r="V5" i="1"/>
  <c r="V260" i="1"/>
  <c r="V230" i="1"/>
  <c r="V100" i="1"/>
  <c r="V370" i="1"/>
  <c r="V314" i="1"/>
  <c r="V315" i="1"/>
  <c r="V313" i="1"/>
  <c r="V311" i="1"/>
  <c r="V369" i="1"/>
  <c r="V167" i="1"/>
  <c r="V376" i="1"/>
  <c r="V324" i="1"/>
  <c r="V379" i="1"/>
  <c r="V283" i="1"/>
  <c r="V375" i="1"/>
  <c r="V372" i="1"/>
  <c r="V398" i="1"/>
  <c r="V400" i="1"/>
  <c r="V396" i="1"/>
  <c r="V103" i="1"/>
  <c r="V399" i="1"/>
  <c r="V397" i="1"/>
  <c r="V401" i="1"/>
  <c r="V404" i="1"/>
  <c r="V402" i="1"/>
  <c r="V403" i="1"/>
  <c r="V239" i="1"/>
  <c r="V238" i="1"/>
  <c r="V240" i="1"/>
  <c r="V251" i="1"/>
  <c r="V23" i="1"/>
  <c r="V142" i="1"/>
  <c r="V22" i="1"/>
  <c r="V20" i="1"/>
  <c r="V24" i="1"/>
  <c r="V25" i="1"/>
  <c r="V27" i="1"/>
  <c r="V19" i="1"/>
  <c r="V327" i="1"/>
  <c r="V373" i="1"/>
  <c r="V82" i="1"/>
  <c r="V310" i="1"/>
  <c r="V175" i="1"/>
  <c r="V262" i="1"/>
  <c r="V263" i="1"/>
  <c r="V264" i="1"/>
  <c r="V130" i="1"/>
  <c r="V83" i="1"/>
  <c r="V320" i="1"/>
  <c r="V178" i="1"/>
  <c r="V278" i="1"/>
  <c r="V279" i="1"/>
  <c r="V280" i="1"/>
  <c r="V281" i="1"/>
  <c r="V282" i="1"/>
  <c r="V312" i="1"/>
  <c r="V177" i="1"/>
  <c r="V270" i="1"/>
  <c r="V271" i="1"/>
  <c r="V272" i="1"/>
  <c r="V274" i="1"/>
  <c r="V275" i="1"/>
  <c r="V341" i="1"/>
  <c r="V342" i="1"/>
  <c r="V343" i="1"/>
  <c r="V344" i="1"/>
  <c r="V345" i="1"/>
  <c r="M368" i="1"/>
  <c r="M277" i="1"/>
  <c r="M166" i="1"/>
  <c r="M328" i="1"/>
  <c r="M52" i="1"/>
  <c r="M140" i="1"/>
  <c r="M191" i="1"/>
  <c r="N368" i="1"/>
  <c r="N277" i="1"/>
  <c r="N166" i="1"/>
  <c r="N328" i="1"/>
  <c r="N52" i="1"/>
  <c r="N140" i="1"/>
  <c r="N191" i="1"/>
  <c r="P368" i="1"/>
  <c r="Q368" i="1" s="1"/>
  <c r="P277" i="1"/>
  <c r="Q277" i="1" s="1"/>
  <c r="P166" i="1"/>
  <c r="Q166" i="1" s="1"/>
  <c r="P328" i="1"/>
  <c r="Q328" i="1" s="1"/>
  <c r="P52" i="1"/>
  <c r="Q52" i="1" s="1"/>
  <c r="P140" i="1"/>
  <c r="Q140" i="1" s="1"/>
  <c r="P191" i="1"/>
  <c r="Q191" i="1" s="1"/>
  <c r="T368" i="1"/>
  <c r="T277" i="1"/>
  <c r="T166" i="1"/>
  <c r="T328" i="1"/>
  <c r="T52" i="1"/>
  <c r="T140" i="1"/>
  <c r="T191" i="1"/>
  <c r="U368" i="1"/>
  <c r="U277" i="1"/>
  <c r="U166" i="1"/>
  <c r="U328" i="1"/>
  <c r="U52" i="1"/>
  <c r="U140" i="1"/>
  <c r="U191" i="1"/>
  <c r="V368" i="1"/>
  <c r="V277" i="1"/>
  <c r="V166" i="1"/>
  <c r="V328" i="1"/>
  <c r="V52" i="1"/>
  <c r="V140" i="1"/>
  <c r="V191" i="1"/>
  <c r="M180" i="1"/>
  <c r="N180" i="1"/>
  <c r="P180" i="1"/>
  <c r="Q180" i="1" s="1"/>
  <c r="T180" i="1"/>
  <c r="U180" i="1"/>
  <c r="V180" i="1"/>
  <c r="E243" i="1"/>
  <c r="E104" i="1"/>
  <c r="E377" i="1"/>
  <c r="E9" i="1"/>
  <c r="E71" i="1"/>
  <c r="E99" i="1"/>
  <c r="M243" i="1"/>
  <c r="M104" i="1"/>
  <c r="M377" i="1"/>
  <c r="M9" i="1"/>
  <c r="M71" i="1"/>
  <c r="M99" i="1"/>
  <c r="N243" i="1"/>
  <c r="N104" i="1"/>
  <c r="N377" i="1"/>
  <c r="N9" i="1"/>
  <c r="N71" i="1"/>
  <c r="N99" i="1"/>
  <c r="P243" i="1"/>
  <c r="Q243" i="1" s="1"/>
  <c r="P104" i="1"/>
  <c r="Q104" i="1" s="1"/>
  <c r="P377" i="1"/>
  <c r="Q377" i="1" s="1"/>
  <c r="P9" i="1"/>
  <c r="Q9" i="1" s="1"/>
  <c r="P71" i="1"/>
  <c r="Q71" i="1" s="1"/>
  <c r="P99" i="1"/>
  <c r="Q99" i="1" s="1"/>
  <c r="T243" i="1"/>
  <c r="T104" i="1"/>
  <c r="T377" i="1"/>
  <c r="T9" i="1"/>
  <c r="T71" i="1"/>
  <c r="T99" i="1"/>
  <c r="U243" i="1"/>
  <c r="U104" i="1"/>
  <c r="U377" i="1"/>
  <c r="U9" i="1"/>
  <c r="U71" i="1"/>
  <c r="U99" i="1"/>
  <c r="V243" i="1"/>
  <c r="V104" i="1"/>
  <c r="V377" i="1"/>
  <c r="V9" i="1"/>
  <c r="V71" i="1"/>
  <c r="V99" i="1"/>
  <c r="E105" i="1"/>
  <c r="M105" i="1"/>
  <c r="N105" i="1"/>
  <c r="P105" i="1"/>
  <c r="Q105" i="1" s="1"/>
  <c r="T105" i="1"/>
  <c r="U105" i="1"/>
  <c r="V105" i="1"/>
  <c r="E196" i="1"/>
  <c r="E197" i="1"/>
  <c r="E199" i="1"/>
  <c r="E200" i="1"/>
  <c r="E3" i="1"/>
  <c r="M196" i="1"/>
  <c r="M199" i="1"/>
  <c r="M200" i="1"/>
  <c r="M3" i="1"/>
  <c r="N196" i="1"/>
  <c r="N199" i="1"/>
  <c r="N200" i="1"/>
  <c r="N3" i="1"/>
  <c r="P196" i="1"/>
  <c r="Q196" i="1" s="1"/>
  <c r="P197" i="1"/>
  <c r="Q197" i="1" s="1"/>
  <c r="P199" i="1"/>
  <c r="Q199" i="1" s="1"/>
  <c r="P200" i="1"/>
  <c r="Q200" i="1" s="1"/>
  <c r="P3" i="1"/>
  <c r="Q3" i="1" s="1"/>
  <c r="T196" i="1"/>
  <c r="T199" i="1"/>
  <c r="T200" i="1"/>
  <c r="T3" i="1"/>
  <c r="U196" i="1"/>
  <c r="U197" i="1"/>
  <c r="U199" i="1"/>
  <c r="U200" i="1"/>
  <c r="U3" i="1"/>
  <c r="V196" i="1"/>
  <c r="V197" i="1"/>
  <c r="V199" i="1"/>
  <c r="V200" i="1"/>
  <c r="V3" i="1"/>
  <c r="E198" i="1"/>
  <c r="P198" i="1"/>
  <c r="Q198" i="1" s="1"/>
  <c r="U198" i="1"/>
  <c r="V198" i="1"/>
  <c r="E227" i="1"/>
  <c r="E117" i="1"/>
  <c r="E113" i="1"/>
  <c r="E115" i="1"/>
  <c r="M227" i="1"/>
  <c r="M117" i="1"/>
  <c r="M113" i="1"/>
  <c r="M115" i="1"/>
  <c r="N227" i="1"/>
  <c r="N117" i="1"/>
  <c r="N113" i="1"/>
  <c r="N115" i="1"/>
  <c r="P227" i="1"/>
  <c r="Q227" i="1" s="1"/>
  <c r="P117" i="1"/>
  <c r="Q117" i="1" s="1"/>
  <c r="P113" i="1"/>
  <c r="Q113" i="1" s="1"/>
  <c r="P115" i="1"/>
  <c r="Q115" i="1" s="1"/>
  <c r="T227" i="1"/>
  <c r="T117" i="1"/>
  <c r="T113" i="1"/>
  <c r="T115" i="1"/>
  <c r="U227" i="1"/>
  <c r="U117" i="1"/>
  <c r="U113" i="1"/>
  <c r="U115" i="1"/>
  <c r="V227" i="1"/>
  <c r="V117" i="1"/>
  <c r="V113" i="1"/>
  <c r="V115" i="1"/>
  <c r="C237" i="6"/>
  <c r="E114" i="1"/>
  <c r="M114" i="1"/>
  <c r="N114" i="1"/>
  <c r="P114" i="1"/>
  <c r="Q114" i="1" s="1"/>
  <c r="T114" i="1"/>
  <c r="U114" i="1"/>
  <c r="V114" i="1"/>
  <c r="E35" i="1"/>
  <c r="E129" i="1"/>
  <c r="E54" i="1"/>
  <c r="E118" i="1"/>
  <c r="E119" i="1"/>
  <c r="E120" i="1"/>
  <c r="E346" i="1"/>
  <c r="E407" i="1"/>
  <c r="E183" i="1"/>
  <c r="E70" i="1"/>
  <c r="E77" i="1"/>
  <c r="E68" i="1"/>
  <c r="M407" i="1"/>
  <c r="M183" i="1"/>
  <c r="M70" i="1"/>
  <c r="M77" i="1"/>
  <c r="M68" i="1"/>
  <c r="N407" i="1"/>
  <c r="N183" i="1"/>
  <c r="N70" i="1"/>
  <c r="N77" i="1"/>
  <c r="N68" i="1"/>
  <c r="P407" i="1"/>
  <c r="Q407" i="1" s="1"/>
  <c r="P183" i="1"/>
  <c r="Q183" i="1" s="1"/>
  <c r="P70" i="1"/>
  <c r="Q70" i="1" s="1"/>
  <c r="P77" i="1"/>
  <c r="Q77" i="1" s="1"/>
  <c r="P68" i="1"/>
  <c r="Q68" i="1" s="1"/>
  <c r="T407" i="1"/>
  <c r="T183" i="1"/>
  <c r="T70" i="1"/>
  <c r="T77" i="1"/>
  <c r="T68" i="1"/>
  <c r="U407" i="1"/>
  <c r="U183" i="1"/>
  <c r="U70" i="1"/>
  <c r="U77" i="1"/>
  <c r="U68" i="1"/>
  <c r="V407" i="1"/>
  <c r="V183" i="1"/>
  <c r="V70" i="1"/>
  <c r="V77" i="1"/>
  <c r="V68" i="1"/>
  <c r="M346" i="1"/>
  <c r="N346" i="1"/>
  <c r="P346" i="1"/>
  <c r="Q346" i="1" s="1"/>
  <c r="T346" i="1"/>
  <c r="U346" i="1"/>
  <c r="V346" i="1"/>
  <c r="M120" i="1"/>
  <c r="N120" i="1"/>
  <c r="P120" i="1"/>
  <c r="Q120" i="1" s="1"/>
  <c r="T120" i="1"/>
  <c r="U120" i="1"/>
  <c r="V120" i="1"/>
  <c r="M119" i="1"/>
  <c r="N119" i="1"/>
  <c r="P119" i="1"/>
  <c r="Q119" i="1" s="1"/>
  <c r="T119" i="1"/>
  <c r="U119" i="1"/>
  <c r="V119" i="1"/>
  <c r="M118" i="1"/>
  <c r="N118" i="1"/>
  <c r="P118" i="1"/>
  <c r="Q118" i="1" s="1"/>
  <c r="T118" i="1"/>
  <c r="U118" i="1"/>
  <c r="V118" i="1"/>
  <c r="M129" i="1"/>
  <c r="M54" i="1"/>
  <c r="N129" i="1"/>
  <c r="N54" i="1"/>
  <c r="P129" i="1"/>
  <c r="Q129" i="1" s="1"/>
  <c r="P54" i="1"/>
  <c r="Q54" i="1" s="1"/>
  <c r="T129" i="1"/>
  <c r="T54" i="1"/>
  <c r="U129" i="1"/>
  <c r="U54" i="1"/>
  <c r="V129" i="1"/>
  <c r="V54" i="1"/>
  <c r="M35" i="1"/>
  <c r="N35" i="1"/>
  <c r="P35" i="1"/>
  <c r="Q35" i="1" s="1"/>
  <c r="T35" i="1"/>
  <c r="U35" i="1"/>
  <c r="V35" i="1"/>
  <c r="E232" i="1"/>
  <c r="E414" i="1"/>
  <c r="E412" i="1"/>
  <c r="E386" i="1"/>
  <c r="E413" i="1"/>
  <c r="M232" i="1"/>
  <c r="M414" i="1"/>
  <c r="M412" i="1"/>
  <c r="M386" i="1"/>
  <c r="M413" i="1"/>
  <c r="N232" i="1"/>
  <c r="N414" i="1"/>
  <c r="N412" i="1"/>
  <c r="N386" i="1"/>
  <c r="N413" i="1"/>
  <c r="P232" i="1"/>
  <c r="Q232" i="1" s="1"/>
  <c r="P414" i="1"/>
  <c r="Q414" i="1" s="1"/>
  <c r="P412" i="1"/>
  <c r="Q412" i="1" s="1"/>
  <c r="P386" i="1"/>
  <c r="Q386" i="1" s="1"/>
  <c r="P413" i="1"/>
  <c r="Q413" i="1" s="1"/>
  <c r="T232" i="1"/>
  <c r="T414" i="1"/>
  <c r="T412" i="1"/>
  <c r="T386" i="1"/>
  <c r="T413" i="1"/>
  <c r="U232" i="1"/>
  <c r="U414" i="1"/>
  <c r="U412" i="1"/>
  <c r="U386" i="1"/>
  <c r="U413" i="1"/>
  <c r="V232" i="1"/>
  <c r="V414" i="1"/>
  <c r="V412" i="1"/>
  <c r="V386" i="1"/>
  <c r="V413" i="1"/>
  <c r="E110" i="1"/>
  <c r="E109" i="1"/>
  <c r="E108" i="1"/>
  <c r="E112" i="1"/>
  <c r="E107" i="1"/>
  <c r="E111" i="1"/>
  <c r="E106" i="1"/>
  <c r="M110" i="1"/>
  <c r="M109" i="1"/>
  <c r="M108" i="1"/>
  <c r="M112" i="1"/>
  <c r="M107" i="1"/>
  <c r="M111" i="1"/>
  <c r="M106" i="1"/>
  <c r="N110" i="1"/>
  <c r="N109" i="1"/>
  <c r="N108" i="1"/>
  <c r="N112" i="1"/>
  <c r="N107" i="1"/>
  <c r="N111" i="1"/>
  <c r="N106" i="1"/>
  <c r="P110" i="1"/>
  <c r="Q110" i="1" s="1"/>
  <c r="P109" i="1"/>
  <c r="Q109" i="1" s="1"/>
  <c r="P108" i="1"/>
  <c r="Q108" i="1" s="1"/>
  <c r="P112" i="1"/>
  <c r="Q112" i="1" s="1"/>
  <c r="P107" i="1"/>
  <c r="Q107" i="1" s="1"/>
  <c r="P111" i="1"/>
  <c r="Q111" i="1" s="1"/>
  <c r="P106" i="1"/>
  <c r="Q106" i="1" s="1"/>
  <c r="T110" i="1"/>
  <c r="T109" i="1"/>
  <c r="T108" i="1"/>
  <c r="T112" i="1"/>
  <c r="T107" i="1"/>
  <c r="T111" i="1"/>
  <c r="T106" i="1"/>
  <c r="U110" i="1"/>
  <c r="U109" i="1"/>
  <c r="U108" i="1"/>
  <c r="U112" i="1"/>
  <c r="U107" i="1"/>
  <c r="U111" i="1"/>
  <c r="U106" i="1"/>
  <c r="V110" i="1"/>
  <c r="V109" i="1"/>
  <c r="V108" i="1"/>
  <c r="V112" i="1"/>
  <c r="V107" i="1"/>
  <c r="V111" i="1"/>
  <c r="V106" i="1"/>
  <c r="P354" i="1"/>
  <c r="Q354" i="1" s="1"/>
  <c r="P358" i="1"/>
  <c r="Q358" i="1" s="1"/>
  <c r="P351" i="1"/>
  <c r="Q351" i="1" s="1"/>
  <c r="P355" i="1"/>
  <c r="Q355" i="1" s="1"/>
  <c r="P353" i="1"/>
  <c r="Q353" i="1" s="1"/>
  <c r="P352" i="1"/>
  <c r="Q352" i="1" s="1"/>
  <c r="P356" i="1"/>
  <c r="Q356" i="1" s="1"/>
  <c r="P357" i="1"/>
  <c r="Q357" i="1" s="1"/>
  <c r="E354" i="1"/>
  <c r="E358" i="1"/>
  <c r="E351" i="1"/>
  <c r="E355" i="1"/>
  <c r="E353" i="1"/>
  <c r="E352" i="1"/>
  <c r="E356" i="1"/>
  <c r="E357" i="1"/>
  <c r="M354" i="1"/>
  <c r="M358" i="1"/>
  <c r="M351" i="1"/>
  <c r="M355" i="1"/>
  <c r="M353" i="1"/>
  <c r="M352" i="1"/>
  <c r="M356" i="1"/>
  <c r="M357" i="1"/>
  <c r="N354" i="1"/>
  <c r="N358" i="1"/>
  <c r="N351" i="1"/>
  <c r="N355" i="1"/>
  <c r="N353" i="1"/>
  <c r="N352" i="1"/>
  <c r="N356" i="1"/>
  <c r="N357" i="1"/>
  <c r="T354" i="1"/>
  <c r="T358" i="1"/>
  <c r="T351" i="1"/>
  <c r="T355" i="1"/>
  <c r="T353" i="1"/>
  <c r="T352" i="1"/>
  <c r="T356" i="1"/>
  <c r="T357" i="1"/>
  <c r="U354" i="1"/>
  <c r="U358" i="1"/>
  <c r="U351" i="1"/>
  <c r="U355" i="1"/>
  <c r="U353" i="1"/>
  <c r="U352" i="1"/>
  <c r="U356" i="1"/>
  <c r="U357" i="1"/>
  <c r="V354" i="1"/>
  <c r="V358" i="1"/>
  <c r="V351" i="1"/>
  <c r="V355" i="1"/>
  <c r="V353" i="1"/>
  <c r="V352" i="1"/>
  <c r="V356" i="1"/>
  <c r="V357" i="1"/>
  <c r="E223" i="1"/>
  <c r="E76" i="1"/>
  <c r="E395" i="1"/>
  <c r="E126" i="1"/>
  <c r="E102" i="1"/>
  <c r="E21" i="1"/>
  <c r="E388" i="1"/>
  <c r="E290" i="1"/>
  <c r="E7" i="1"/>
  <c r="M223" i="1"/>
  <c r="M76" i="1"/>
  <c r="M395" i="1"/>
  <c r="M126" i="1"/>
  <c r="M102" i="1"/>
  <c r="M21" i="1"/>
  <c r="M388" i="1"/>
  <c r="M290" i="1"/>
  <c r="M7" i="1"/>
  <c r="N223" i="1"/>
  <c r="N76" i="1"/>
  <c r="N395" i="1"/>
  <c r="N126" i="1"/>
  <c r="N102" i="1"/>
  <c r="N21" i="1"/>
  <c r="N388" i="1"/>
  <c r="N290" i="1"/>
  <c r="N7" i="1"/>
  <c r="P223" i="1"/>
  <c r="Q223" i="1" s="1"/>
  <c r="P76" i="1"/>
  <c r="Q76" i="1" s="1"/>
  <c r="P395" i="1"/>
  <c r="Q395" i="1" s="1"/>
  <c r="P126" i="1"/>
  <c r="Q126" i="1" s="1"/>
  <c r="P102" i="1"/>
  <c r="Q102" i="1" s="1"/>
  <c r="P21" i="1"/>
  <c r="Q21" i="1" s="1"/>
  <c r="P388" i="1"/>
  <c r="Q388" i="1" s="1"/>
  <c r="P290" i="1"/>
  <c r="Q290" i="1" s="1"/>
  <c r="P7" i="1"/>
  <c r="Q7" i="1" s="1"/>
  <c r="T223" i="1"/>
  <c r="T76" i="1"/>
  <c r="T395" i="1"/>
  <c r="T126" i="1"/>
  <c r="T102" i="1"/>
  <c r="T21" i="1"/>
  <c r="T388" i="1"/>
  <c r="T290" i="1"/>
  <c r="T7" i="1"/>
  <c r="U223" i="1"/>
  <c r="U76" i="1"/>
  <c r="U395" i="1"/>
  <c r="U126" i="1"/>
  <c r="U102" i="1"/>
  <c r="U21" i="1"/>
  <c r="U388" i="1"/>
  <c r="U290" i="1"/>
  <c r="U7" i="1"/>
  <c r="V223" i="1"/>
  <c r="V76" i="1"/>
  <c r="V395" i="1"/>
  <c r="V126" i="1"/>
  <c r="V102" i="1"/>
  <c r="V21" i="1"/>
  <c r="V388" i="1"/>
  <c r="V290" i="1"/>
  <c r="V7" i="1"/>
  <c r="E415" i="1"/>
  <c r="E268" i="1"/>
  <c r="E173" i="1"/>
  <c r="E190" i="1"/>
  <c r="E172" i="1"/>
  <c r="E168" i="1"/>
  <c r="E170" i="1"/>
  <c r="E49" i="1"/>
  <c r="E171" i="1"/>
  <c r="E364" i="1"/>
  <c r="E179" i="1"/>
  <c r="E307" i="1"/>
  <c r="E176" i="1"/>
  <c r="E331" i="1"/>
  <c r="M415" i="1"/>
  <c r="M268" i="1"/>
  <c r="M173" i="1"/>
  <c r="M190" i="1"/>
  <c r="M172" i="1"/>
  <c r="M168" i="1"/>
  <c r="M170" i="1"/>
  <c r="M49" i="1"/>
  <c r="M171" i="1"/>
  <c r="M364" i="1"/>
  <c r="M179" i="1"/>
  <c r="M307" i="1"/>
  <c r="M176" i="1"/>
  <c r="M331" i="1"/>
  <c r="N415" i="1"/>
  <c r="N268" i="1"/>
  <c r="N173" i="1"/>
  <c r="N172" i="1"/>
  <c r="N168" i="1"/>
  <c r="N170" i="1"/>
  <c r="N49" i="1"/>
  <c r="N171" i="1"/>
  <c r="N364" i="1"/>
  <c r="N179" i="1"/>
  <c r="N307" i="1"/>
  <c r="N176" i="1"/>
  <c r="N331" i="1"/>
  <c r="P415" i="1"/>
  <c r="Q415" i="1" s="1"/>
  <c r="P268" i="1"/>
  <c r="Q268" i="1" s="1"/>
  <c r="P173" i="1"/>
  <c r="Q173" i="1" s="1"/>
  <c r="P190" i="1"/>
  <c r="Q190" i="1" s="1"/>
  <c r="P172" i="1"/>
  <c r="Q172" i="1" s="1"/>
  <c r="P168" i="1"/>
  <c r="Q168" i="1" s="1"/>
  <c r="P170" i="1"/>
  <c r="Q170" i="1" s="1"/>
  <c r="P49" i="1"/>
  <c r="Q49" i="1" s="1"/>
  <c r="P171" i="1"/>
  <c r="Q171" i="1" s="1"/>
  <c r="Q364" i="1"/>
  <c r="P179" i="1"/>
  <c r="Q179" i="1" s="1"/>
  <c r="P307" i="1"/>
  <c r="Q307" i="1" s="1"/>
  <c r="P176" i="1"/>
  <c r="Q176" i="1" s="1"/>
  <c r="P331" i="1"/>
  <c r="Q331" i="1" s="1"/>
  <c r="T415" i="1"/>
  <c r="T268" i="1"/>
  <c r="T173" i="1"/>
  <c r="T190" i="1"/>
  <c r="T172" i="1"/>
  <c r="T168" i="1"/>
  <c r="T170" i="1"/>
  <c r="T49" i="1"/>
  <c r="T171" i="1"/>
  <c r="T364" i="1"/>
  <c r="T179" i="1"/>
  <c r="T307" i="1"/>
  <c r="T176" i="1"/>
  <c r="T331" i="1"/>
  <c r="U415" i="1"/>
  <c r="U268" i="1"/>
  <c r="U173" i="1"/>
  <c r="U190" i="1"/>
  <c r="U172" i="1"/>
  <c r="U168" i="1"/>
  <c r="U170" i="1"/>
  <c r="U49" i="1"/>
  <c r="U171" i="1"/>
  <c r="U364" i="1"/>
  <c r="U179" i="1"/>
  <c r="U307" i="1"/>
  <c r="U176" i="1"/>
  <c r="U331" i="1"/>
  <c r="V415" i="1"/>
  <c r="V268" i="1"/>
  <c r="V173" i="1"/>
  <c r="V190" i="1"/>
  <c r="V172" i="1"/>
  <c r="V168" i="1"/>
  <c r="V170" i="1"/>
  <c r="V49" i="1"/>
  <c r="V171" i="1"/>
  <c r="V364" i="1"/>
  <c r="V179" i="1"/>
  <c r="V307" i="1"/>
  <c r="V176" i="1"/>
  <c r="V331" i="1"/>
  <c r="E409" i="1"/>
  <c r="E265" i="1"/>
  <c r="E128" i="1"/>
  <c r="E186" i="1"/>
  <c r="E127" i="1"/>
  <c r="E123" i="1"/>
  <c r="E125" i="1"/>
  <c r="E39" i="1"/>
  <c r="E169" i="1"/>
  <c r="E133" i="1"/>
  <c r="E134" i="1"/>
  <c r="E292" i="1"/>
  <c r="E131" i="1"/>
  <c r="E329" i="1"/>
  <c r="M409" i="1"/>
  <c r="M265" i="1"/>
  <c r="M128" i="1"/>
  <c r="M186" i="1"/>
  <c r="M127" i="1"/>
  <c r="M123" i="1"/>
  <c r="M125" i="1"/>
  <c r="M39" i="1"/>
  <c r="M169" i="1"/>
  <c r="M133" i="1"/>
  <c r="M134" i="1"/>
  <c r="M292" i="1"/>
  <c r="M131" i="1"/>
  <c r="M329" i="1"/>
  <c r="N409" i="1"/>
  <c r="N265" i="1"/>
  <c r="N128" i="1"/>
  <c r="N186" i="1"/>
  <c r="N127" i="1"/>
  <c r="N123" i="1"/>
  <c r="N125" i="1"/>
  <c r="N39" i="1"/>
  <c r="N169" i="1"/>
  <c r="N133" i="1"/>
  <c r="N134" i="1"/>
  <c r="N292" i="1"/>
  <c r="N131" i="1"/>
  <c r="N329" i="1"/>
  <c r="P409" i="1"/>
  <c r="Q409" i="1" s="1"/>
  <c r="P265" i="1"/>
  <c r="Q265" i="1" s="1"/>
  <c r="P128" i="1"/>
  <c r="Q128" i="1" s="1"/>
  <c r="P186" i="1"/>
  <c r="Q186" i="1" s="1"/>
  <c r="P127" i="1"/>
  <c r="Q127" i="1" s="1"/>
  <c r="P123" i="1"/>
  <c r="Q123" i="1" s="1"/>
  <c r="P125" i="1"/>
  <c r="Q125" i="1" s="1"/>
  <c r="P39" i="1"/>
  <c r="Q39" i="1" s="1"/>
  <c r="P169" i="1"/>
  <c r="Q169" i="1" s="1"/>
  <c r="P133" i="1"/>
  <c r="Q133" i="1" s="1"/>
  <c r="P134" i="1"/>
  <c r="Q134" i="1" s="1"/>
  <c r="P292" i="1"/>
  <c r="Q292" i="1" s="1"/>
  <c r="P131" i="1"/>
  <c r="Q131" i="1" s="1"/>
  <c r="P329" i="1"/>
  <c r="Q329" i="1" s="1"/>
  <c r="T409" i="1"/>
  <c r="T265" i="1"/>
  <c r="T128" i="1"/>
  <c r="T186" i="1"/>
  <c r="T127" i="1"/>
  <c r="T123" i="1"/>
  <c r="T125" i="1"/>
  <c r="T39" i="1"/>
  <c r="T169" i="1"/>
  <c r="T133" i="1"/>
  <c r="T134" i="1"/>
  <c r="T292" i="1"/>
  <c r="T131" i="1"/>
  <c r="T329" i="1"/>
  <c r="U409" i="1"/>
  <c r="U265" i="1"/>
  <c r="U128" i="1"/>
  <c r="U186" i="1"/>
  <c r="U127" i="1"/>
  <c r="U123" i="1"/>
  <c r="U125" i="1"/>
  <c r="U39" i="1"/>
  <c r="U169" i="1"/>
  <c r="U133" i="1"/>
  <c r="U134" i="1"/>
  <c r="U292" i="1"/>
  <c r="U131" i="1"/>
  <c r="U329" i="1"/>
  <c r="V409" i="1"/>
  <c r="V265" i="1"/>
  <c r="V128" i="1"/>
  <c r="V186" i="1"/>
  <c r="V127" i="1"/>
  <c r="V123" i="1"/>
  <c r="V125" i="1"/>
  <c r="V39" i="1"/>
  <c r="V169" i="1"/>
  <c r="V133" i="1"/>
  <c r="V292" i="1"/>
  <c r="V131" i="1"/>
  <c r="V329" i="1"/>
  <c r="E350" i="1"/>
  <c r="E143" i="1"/>
  <c r="E410" i="1"/>
  <c r="E267" i="1"/>
  <c r="E188" i="1"/>
  <c r="E48" i="1"/>
  <c r="E136" i="1"/>
  <c r="E330" i="1"/>
  <c r="E333" i="1"/>
  <c r="E405" i="1"/>
  <c r="E141" i="1"/>
  <c r="E261" i="1"/>
  <c r="E182" i="1"/>
  <c r="E135" i="1"/>
  <c r="E291" i="1"/>
  <c r="E326" i="1"/>
  <c r="E247" i="1"/>
  <c r="E72" i="1"/>
  <c r="E389" i="1"/>
  <c r="E116" i="1"/>
  <c r="E193" i="1"/>
  <c r="E187" i="1"/>
  <c r="E192" i="1"/>
  <c r="E286" i="1"/>
  <c r="E78" i="1"/>
  <c r="E2" i="1"/>
  <c r="E222" i="1"/>
  <c r="E75" i="1"/>
  <c r="E392" i="1"/>
  <c r="E124" i="1"/>
  <c r="E101" i="1"/>
  <c r="E18" i="1"/>
  <c r="E367" i="1"/>
  <c r="E289" i="1"/>
  <c r="E6" i="1"/>
  <c r="E212" i="1"/>
  <c r="E385" i="1"/>
  <c r="E391" i="1"/>
  <c r="E231" i="1"/>
  <c r="E323" i="1"/>
  <c r="E321" i="1"/>
  <c r="E207" i="1"/>
  <c r="E74" i="1"/>
  <c r="E390" i="1"/>
  <c r="E122" i="1"/>
  <c r="E85" i="1"/>
  <c r="E14" i="1"/>
  <c r="E288" i="1"/>
  <c r="E287" i="1"/>
  <c r="E4" i="1"/>
  <c r="E254" i="1"/>
  <c r="E253" i="1"/>
  <c r="E53" i="1"/>
  <c r="E416" i="1"/>
  <c r="E406" i="1"/>
  <c r="E284" i="1"/>
  <c r="E194" i="1"/>
  <c r="E67" i="1"/>
  <c r="E325" i="1"/>
  <c r="E332" i="1"/>
  <c r="E349" i="1"/>
  <c r="E393" i="1"/>
  <c r="E121" i="1"/>
  <c r="E394" i="1"/>
  <c r="E159" i="1"/>
  <c r="E158" i="1"/>
  <c r="E160" i="1"/>
  <c r="P393" i="1"/>
  <c r="Q393" i="1" s="1"/>
  <c r="P121" i="1"/>
  <c r="Q121" i="1" s="1"/>
  <c r="P394" i="1"/>
  <c r="Q394" i="1" s="1"/>
  <c r="P159" i="1"/>
  <c r="Q159" i="1" s="1"/>
  <c r="P155" i="1"/>
  <c r="Q155" i="1" s="1"/>
  <c r="P156" i="1"/>
  <c r="Q156" i="1" s="1"/>
  <c r="P157" i="1"/>
  <c r="Q157" i="1" s="1"/>
  <c r="P158" i="1"/>
  <c r="Q158" i="1" s="1"/>
  <c r="P160" i="1"/>
  <c r="Q160" i="1" s="1"/>
  <c r="P350" i="1"/>
  <c r="Q350" i="1" s="1"/>
  <c r="P143" i="1"/>
  <c r="Q143" i="1" s="1"/>
  <c r="P410" i="1"/>
  <c r="Q410" i="1" s="1"/>
  <c r="P267" i="1"/>
  <c r="Q267" i="1" s="1"/>
  <c r="P188" i="1"/>
  <c r="Q188" i="1" s="1"/>
  <c r="P48" i="1"/>
  <c r="Q48" i="1" s="1"/>
  <c r="P136" i="1"/>
  <c r="Q136" i="1" s="1"/>
  <c r="P330" i="1"/>
  <c r="Q330" i="1" s="1"/>
  <c r="P333" i="1"/>
  <c r="Q333" i="1" s="1"/>
  <c r="P405" i="1"/>
  <c r="Q405" i="1" s="1"/>
  <c r="P141" i="1"/>
  <c r="Q141" i="1" s="1"/>
  <c r="P261" i="1"/>
  <c r="Q261" i="1" s="1"/>
  <c r="P182" i="1"/>
  <c r="Q182" i="1" s="1"/>
  <c r="P135" i="1"/>
  <c r="Q135" i="1" s="1"/>
  <c r="P291" i="1"/>
  <c r="Q291" i="1" s="1"/>
  <c r="P326" i="1"/>
  <c r="Q326" i="1" s="1"/>
  <c r="P247" i="1"/>
  <c r="Q247" i="1" s="1"/>
  <c r="P72" i="1"/>
  <c r="Q72" i="1" s="1"/>
  <c r="P389" i="1"/>
  <c r="Q389" i="1" s="1"/>
  <c r="P116" i="1"/>
  <c r="Q116" i="1" s="1"/>
  <c r="P193" i="1"/>
  <c r="Q193" i="1" s="1"/>
  <c r="P187" i="1"/>
  <c r="Q187" i="1" s="1"/>
  <c r="P192" i="1"/>
  <c r="Q192" i="1" s="1"/>
  <c r="P286" i="1"/>
  <c r="Q286" i="1" s="1"/>
  <c r="P78" i="1"/>
  <c r="Q78" i="1" s="1"/>
  <c r="P2" i="1"/>
  <c r="Q2" i="1" s="1"/>
  <c r="P222" i="1"/>
  <c r="Q222" i="1" s="1"/>
  <c r="P75" i="1"/>
  <c r="Q75" i="1" s="1"/>
  <c r="P392" i="1"/>
  <c r="Q392" i="1" s="1"/>
  <c r="P124" i="1"/>
  <c r="Q124" i="1" s="1"/>
  <c r="P101" i="1"/>
  <c r="Q101" i="1" s="1"/>
  <c r="P18" i="1"/>
  <c r="Q18" i="1" s="1"/>
  <c r="P367" i="1"/>
  <c r="Q367" i="1" s="1"/>
  <c r="P289" i="1"/>
  <c r="Q289" i="1" s="1"/>
  <c r="P6" i="1"/>
  <c r="Q6" i="1" s="1"/>
  <c r="P212" i="1"/>
  <c r="Q212" i="1" s="1"/>
  <c r="P385" i="1"/>
  <c r="Q385" i="1" s="1"/>
  <c r="P391" i="1"/>
  <c r="Q391" i="1" s="1"/>
  <c r="P231" i="1"/>
  <c r="Q231" i="1" s="1"/>
  <c r="P323" i="1"/>
  <c r="Q323" i="1" s="1"/>
  <c r="P321" i="1"/>
  <c r="Q321" i="1" s="1"/>
  <c r="P207" i="1"/>
  <c r="Q207" i="1" s="1"/>
  <c r="P74" i="1"/>
  <c r="Q74" i="1" s="1"/>
  <c r="P390" i="1"/>
  <c r="Q390" i="1" s="1"/>
  <c r="P122" i="1"/>
  <c r="Q122" i="1" s="1"/>
  <c r="P85" i="1"/>
  <c r="Q85" i="1" s="1"/>
  <c r="P14" i="1"/>
  <c r="Q14" i="1" s="1"/>
  <c r="P288" i="1"/>
  <c r="Q288" i="1" s="1"/>
  <c r="P287" i="1"/>
  <c r="Q287" i="1" s="1"/>
  <c r="P4" i="1"/>
  <c r="Q4" i="1" s="1"/>
  <c r="P254" i="1"/>
  <c r="Q254" i="1" s="1"/>
  <c r="P253" i="1"/>
  <c r="Q253" i="1" s="1"/>
  <c r="P53" i="1"/>
  <c r="Q53" i="1" s="1"/>
  <c r="P416" i="1"/>
  <c r="Q416" i="1" s="1"/>
  <c r="P406" i="1"/>
  <c r="Q406" i="1" s="1"/>
  <c r="P284" i="1"/>
  <c r="Q284" i="1" s="1"/>
  <c r="P194" i="1"/>
  <c r="Q194" i="1" s="1"/>
  <c r="P67" i="1"/>
  <c r="Q67" i="1" s="1"/>
  <c r="P325" i="1"/>
  <c r="Q325" i="1" s="1"/>
  <c r="P332" i="1"/>
  <c r="Q332" i="1" s="1"/>
  <c r="P349" i="1"/>
  <c r="Q349" i="1" s="1"/>
  <c r="M254" i="1"/>
  <c r="M253" i="1"/>
  <c r="N254" i="1"/>
  <c r="N253" i="1"/>
  <c r="T254" i="1"/>
  <c r="T253" i="1"/>
  <c r="U254" i="1"/>
  <c r="U253" i="1"/>
  <c r="V254" i="1"/>
  <c r="V253" i="1"/>
  <c r="M207" i="1"/>
  <c r="M74" i="1"/>
  <c r="M390" i="1"/>
  <c r="M122" i="1"/>
  <c r="M85" i="1"/>
  <c r="M14" i="1"/>
  <c r="M288" i="1"/>
  <c r="M287" i="1"/>
  <c r="M4" i="1"/>
  <c r="N207" i="1"/>
  <c r="N74" i="1"/>
  <c r="N390" i="1"/>
  <c r="N122" i="1"/>
  <c r="N85" i="1"/>
  <c r="N14" i="1"/>
  <c r="N288" i="1"/>
  <c r="N287" i="1"/>
  <c r="N4" i="1"/>
  <c r="T207" i="1"/>
  <c r="T74" i="1"/>
  <c r="T390" i="1"/>
  <c r="T122" i="1"/>
  <c r="T85" i="1"/>
  <c r="T14" i="1"/>
  <c r="T288" i="1"/>
  <c r="T287" i="1"/>
  <c r="T4" i="1"/>
  <c r="U207" i="1"/>
  <c r="U74" i="1"/>
  <c r="U390" i="1"/>
  <c r="U122" i="1"/>
  <c r="U85" i="1"/>
  <c r="U14" i="1"/>
  <c r="U288" i="1"/>
  <c r="U287" i="1"/>
  <c r="U4" i="1"/>
  <c r="V207" i="1"/>
  <c r="V74" i="1"/>
  <c r="V390" i="1"/>
  <c r="V122" i="1"/>
  <c r="V85" i="1"/>
  <c r="V14" i="1"/>
  <c r="V288" i="1"/>
  <c r="V287" i="1"/>
  <c r="V4" i="1"/>
  <c r="M385" i="1"/>
  <c r="M391" i="1"/>
  <c r="M231" i="1"/>
  <c r="M323" i="1"/>
  <c r="M321" i="1"/>
  <c r="N385" i="1"/>
  <c r="N391" i="1"/>
  <c r="N231" i="1"/>
  <c r="N323" i="1"/>
  <c r="N321" i="1"/>
  <c r="T385" i="1"/>
  <c r="T391" i="1"/>
  <c r="T231" i="1"/>
  <c r="T323" i="1"/>
  <c r="T321" i="1"/>
  <c r="U385" i="1"/>
  <c r="U391" i="1"/>
  <c r="U231" i="1"/>
  <c r="U323" i="1"/>
  <c r="U321" i="1"/>
  <c r="V385" i="1"/>
  <c r="V391" i="1"/>
  <c r="V231" i="1"/>
  <c r="V323" i="1"/>
  <c r="V321" i="1"/>
  <c r="M212" i="1"/>
  <c r="N212" i="1"/>
  <c r="T212" i="1"/>
  <c r="U212" i="1"/>
  <c r="V212" i="1"/>
  <c r="M222" i="1"/>
  <c r="M75" i="1"/>
  <c r="M392" i="1"/>
  <c r="M124" i="1"/>
  <c r="M101" i="1"/>
  <c r="M18" i="1"/>
  <c r="M367" i="1"/>
  <c r="M289" i="1"/>
  <c r="M6" i="1"/>
  <c r="N222" i="1"/>
  <c r="N75" i="1"/>
  <c r="N392" i="1"/>
  <c r="N124" i="1"/>
  <c r="N101" i="1"/>
  <c r="N18" i="1"/>
  <c r="N367" i="1"/>
  <c r="N289" i="1"/>
  <c r="N6" i="1"/>
  <c r="T222" i="1"/>
  <c r="T75" i="1"/>
  <c r="T392" i="1"/>
  <c r="T124" i="1"/>
  <c r="T101" i="1"/>
  <c r="T18" i="1"/>
  <c r="T367" i="1"/>
  <c r="T289" i="1"/>
  <c r="T6" i="1"/>
  <c r="U222" i="1"/>
  <c r="U75" i="1"/>
  <c r="U392" i="1"/>
  <c r="U124" i="1"/>
  <c r="U101" i="1"/>
  <c r="U18" i="1"/>
  <c r="U367" i="1"/>
  <c r="U289" i="1"/>
  <c r="U6" i="1"/>
  <c r="V222" i="1"/>
  <c r="V75" i="1"/>
  <c r="V392" i="1"/>
  <c r="V124" i="1"/>
  <c r="V101" i="1"/>
  <c r="V18" i="1"/>
  <c r="V367" i="1"/>
  <c r="V289" i="1"/>
  <c r="V6" i="1"/>
  <c r="M247" i="1"/>
  <c r="M72" i="1"/>
  <c r="M389" i="1"/>
  <c r="M116" i="1"/>
  <c r="M193" i="1"/>
  <c r="M187" i="1"/>
  <c r="M192" i="1"/>
  <c r="M286" i="1"/>
  <c r="M78" i="1"/>
  <c r="M2" i="1"/>
  <c r="N247" i="1"/>
  <c r="N72" i="1"/>
  <c r="N389" i="1"/>
  <c r="N116" i="1"/>
  <c r="N193" i="1"/>
  <c r="N187" i="1"/>
  <c r="N192" i="1"/>
  <c r="N286" i="1"/>
  <c r="N78" i="1"/>
  <c r="N2" i="1"/>
  <c r="T247" i="1"/>
  <c r="T72" i="1"/>
  <c r="T389" i="1"/>
  <c r="T116" i="1"/>
  <c r="T193" i="1"/>
  <c r="T187" i="1"/>
  <c r="T192" i="1"/>
  <c r="T286" i="1"/>
  <c r="T78" i="1"/>
  <c r="T2" i="1"/>
  <c r="U247" i="1"/>
  <c r="U72" i="1"/>
  <c r="U389" i="1"/>
  <c r="U116" i="1"/>
  <c r="U193" i="1"/>
  <c r="U187" i="1"/>
  <c r="U192" i="1"/>
  <c r="U286" i="1"/>
  <c r="U78" i="1"/>
  <c r="U2" i="1"/>
  <c r="V247" i="1"/>
  <c r="V72" i="1"/>
  <c r="V389" i="1"/>
  <c r="V116" i="1"/>
  <c r="V193" i="1"/>
  <c r="V187" i="1"/>
  <c r="V192" i="1"/>
  <c r="V286" i="1"/>
  <c r="V78" i="1"/>
  <c r="V2" i="1"/>
  <c r="M405" i="1"/>
  <c r="M141" i="1"/>
  <c r="M261" i="1"/>
  <c r="M182" i="1"/>
  <c r="M135" i="1"/>
  <c r="M291" i="1"/>
  <c r="M326" i="1"/>
  <c r="N405" i="1"/>
  <c r="N141" i="1"/>
  <c r="N261" i="1"/>
  <c r="N182" i="1"/>
  <c r="N135" i="1"/>
  <c r="N291" i="1"/>
  <c r="N326" i="1"/>
  <c r="T405" i="1"/>
  <c r="T141" i="1"/>
  <c r="T261" i="1"/>
  <c r="T182" i="1"/>
  <c r="T135" i="1"/>
  <c r="T291" i="1"/>
  <c r="T326" i="1"/>
  <c r="U405" i="1"/>
  <c r="U141" i="1"/>
  <c r="U261" i="1"/>
  <c r="U182" i="1"/>
  <c r="U135" i="1"/>
  <c r="U291" i="1"/>
  <c r="U326" i="1"/>
  <c r="V405" i="1"/>
  <c r="V141" i="1"/>
  <c r="V261" i="1"/>
  <c r="V182" i="1"/>
  <c r="V135" i="1"/>
  <c r="V291" i="1"/>
  <c r="V326" i="1"/>
  <c r="M333" i="1"/>
  <c r="N333" i="1"/>
  <c r="T333" i="1"/>
  <c r="U333" i="1"/>
  <c r="V333" i="1"/>
  <c r="M143" i="1"/>
  <c r="M410" i="1"/>
  <c r="M267" i="1"/>
  <c r="M188" i="1"/>
  <c r="M48" i="1"/>
  <c r="M136" i="1"/>
  <c r="M330" i="1"/>
  <c r="N143" i="1"/>
  <c r="N410" i="1"/>
  <c r="N267" i="1"/>
  <c r="N188" i="1"/>
  <c r="N48" i="1"/>
  <c r="N136" i="1"/>
  <c r="N330" i="1"/>
  <c r="T143" i="1"/>
  <c r="T410" i="1"/>
  <c r="T267" i="1"/>
  <c r="T188" i="1"/>
  <c r="T48" i="1"/>
  <c r="T136" i="1"/>
  <c r="T330" i="1"/>
  <c r="U143" i="1"/>
  <c r="U410" i="1"/>
  <c r="U267" i="1"/>
  <c r="U188" i="1"/>
  <c r="U48" i="1"/>
  <c r="U136" i="1"/>
  <c r="U330" i="1"/>
  <c r="V143" i="1"/>
  <c r="V410" i="1"/>
  <c r="V267" i="1"/>
  <c r="V188" i="1"/>
  <c r="V48" i="1"/>
  <c r="V136" i="1"/>
  <c r="V330" i="1"/>
  <c r="M350" i="1"/>
  <c r="N350" i="1"/>
  <c r="T350" i="1"/>
  <c r="U350" i="1"/>
  <c r="V350" i="1"/>
  <c r="M155" i="1"/>
  <c r="M156" i="1"/>
  <c r="M157" i="1"/>
  <c r="M158" i="1"/>
  <c r="M160" i="1"/>
  <c r="N155" i="1"/>
  <c r="N156" i="1"/>
  <c r="N157" i="1"/>
  <c r="N158" i="1"/>
  <c r="N160" i="1"/>
  <c r="T155" i="1"/>
  <c r="T156" i="1"/>
  <c r="T157" i="1"/>
  <c r="T158" i="1"/>
  <c r="T160" i="1"/>
  <c r="U155" i="1"/>
  <c r="U156" i="1"/>
  <c r="U157" i="1"/>
  <c r="U158" i="1"/>
  <c r="U160" i="1"/>
  <c r="V155" i="1"/>
  <c r="V156" i="1"/>
  <c r="V157" i="1"/>
  <c r="V158" i="1"/>
  <c r="V160" i="1"/>
  <c r="M159" i="1"/>
  <c r="N159" i="1"/>
  <c r="T159" i="1"/>
  <c r="U159" i="1"/>
  <c r="V159" i="1"/>
  <c r="M394" i="1"/>
  <c r="N394" i="1"/>
  <c r="T394" i="1"/>
  <c r="U394" i="1"/>
  <c r="V394" i="1"/>
  <c r="M121" i="1"/>
  <c r="N121" i="1"/>
  <c r="T121" i="1"/>
  <c r="U121" i="1"/>
  <c r="V121" i="1"/>
  <c r="M393" i="1"/>
  <c r="N393" i="1"/>
  <c r="T393" i="1"/>
  <c r="U393" i="1"/>
  <c r="V393" i="1"/>
  <c r="M349" i="1"/>
  <c r="N349" i="1"/>
  <c r="T349" i="1"/>
  <c r="U349" i="1"/>
  <c r="V349" i="1"/>
  <c r="M67" i="1"/>
  <c r="M325" i="1"/>
  <c r="M332" i="1"/>
  <c r="N67" i="1"/>
  <c r="N325" i="1"/>
  <c r="N332" i="1"/>
  <c r="T67" i="1"/>
  <c r="T325" i="1"/>
  <c r="T332" i="1"/>
  <c r="U67" i="1"/>
  <c r="U325" i="1"/>
  <c r="U332" i="1"/>
  <c r="V67" i="1"/>
  <c r="V325" i="1"/>
  <c r="V332" i="1"/>
  <c r="M194" i="1"/>
  <c r="N194" i="1"/>
  <c r="T194" i="1"/>
  <c r="U194" i="1"/>
  <c r="V194" i="1"/>
  <c r="M406" i="1"/>
  <c r="N406" i="1"/>
  <c r="M284" i="1"/>
  <c r="N284" i="1"/>
  <c r="T284" i="1"/>
  <c r="U284" i="1"/>
  <c r="V284" i="1"/>
  <c r="T406" i="1"/>
  <c r="U406" i="1"/>
  <c r="V406" i="1"/>
  <c r="M416" i="1"/>
  <c r="N416" i="1"/>
  <c r="T416" i="1"/>
  <c r="U416" i="1"/>
  <c r="V416" i="1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 s="1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" i="6"/>
  <c r="V53" i="1"/>
  <c r="U53" i="1"/>
  <c r="T53" i="1"/>
  <c r="N53" i="1"/>
  <c r="M53" i="1"/>
  <c r="G3" i="2"/>
  <c r="G4" i="2"/>
  <c r="S33" i="1" s="1"/>
  <c r="G5" i="2"/>
  <c r="G6" i="2"/>
  <c r="S408" i="1" s="1"/>
  <c r="G7" i="2"/>
  <c r="G8" i="2"/>
  <c r="S224" i="1" s="1"/>
  <c r="G9" i="2"/>
  <c r="G10" i="2"/>
  <c r="G11" i="2"/>
  <c r="G12" i="2"/>
  <c r="G13" i="2"/>
  <c r="G14" i="2"/>
  <c r="G15" i="2"/>
  <c r="G16" i="2"/>
  <c r="G17" i="2"/>
  <c r="S92" i="1" s="1"/>
  <c r="G18" i="2"/>
  <c r="S37" i="1" s="1"/>
  <c r="G19" i="2"/>
  <c r="S335" i="1" s="1"/>
  <c r="G20" i="2"/>
  <c r="G21" i="2"/>
  <c r="G22" i="2"/>
  <c r="G23" i="2"/>
  <c r="G24" i="2"/>
  <c r="S326" i="1" s="1"/>
  <c r="G25" i="2"/>
  <c r="G26" i="2"/>
  <c r="S181" i="1" s="1"/>
  <c r="G27" i="2"/>
  <c r="G28" i="2"/>
  <c r="S24" i="1" s="1"/>
  <c r="G29" i="2"/>
  <c r="S134" i="1" s="1"/>
  <c r="G30" i="2"/>
  <c r="S27" i="1" s="1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S148" i="1" s="1"/>
  <c r="G58" i="2"/>
  <c r="G59" i="2"/>
  <c r="G60" i="2"/>
  <c r="S13" i="1" s="1"/>
  <c r="G61" i="2"/>
  <c r="G62" i="2"/>
  <c r="S398" i="1" s="1"/>
  <c r="G63" i="2"/>
  <c r="G64" i="2"/>
  <c r="G65" i="2"/>
  <c r="G66" i="2"/>
  <c r="G67" i="2"/>
  <c r="G68" i="2"/>
  <c r="G69" i="2"/>
  <c r="G70" i="2"/>
  <c r="G71" i="2"/>
  <c r="S70" i="1" s="1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S219" i="1" s="1"/>
  <c r="G94" i="2"/>
  <c r="G95" i="2"/>
  <c r="G96" i="2"/>
  <c r="G97" i="2"/>
  <c r="S220" i="1" s="1"/>
  <c r="G98" i="2"/>
  <c r="G99" i="2"/>
  <c r="G100" i="2"/>
  <c r="S16" i="1" s="1"/>
  <c r="G101" i="2"/>
  <c r="G102" i="2"/>
  <c r="G103" i="2"/>
  <c r="G104" i="2"/>
  <c r="G105" i="2"/>
  <c r="G106" i="2"/>
  <c r="G107" i="2"/>
  <c r="S74" i="1" s="1"/>
  <c r="G108" i="2"/>
  <c r="G109" i="2"/>
  <c r="G110" i="2"/>
  <c r="G111" i="2"/>
  <c r="S193" i="1" s="1"/>
  <c r="G112" i="2"/>
  <c r="G113" i="2"/>
  <c r="G114" i="2"/>
  <c r="G115" i="2"/>
  <c r="S80" i="1" s="1"/>
  <c r="G116" i="2"/>
  <c r="G117" i="2"/>
  <c r="G118" i="2"/>
  <c r="G119" i="2"/>
  <c r="G120" i="2"/>
  <c r="G121" i="2"/>
  <c r="G122" i="2"/>
  <c r="G123" i="2"/>
  <c r="S203" i="1" s="1"/>
  <c r="G124" i="2"/>
  <c r="G125" i="2"/>
  <c r="G126" i="2"/>
  <c r="S352" i="1" s="1"/>
  <c r="G127" i="2"/>
  <c r="S56" i="1" s="1"/>
  <c r="G128" i="2"/>
  <c r="S201" i="1" s="1"/>
  <c r="G129" i="2"/>
  <c r="G130" i="2"/>
  <c r="G131" i="2"/>
  <c r="G132" i="2"/>
  <c r="G133" i="2"/>
  <c r="G134" i="2"/>
  <c r="G135" i="2"/>
  <c r="S111" i="1" s="1"/>
  <c r="G136" i="2"/>
  <c r="S199" i="1" s="1"/>
  <c r="G137" i="2"/>
  <c r="G138" i="2"/>
  <c r="G139" i="2"/>
  <c r="G140" i="2"/>
  <c r="G141" i="2"/>
  <c r="G142" i="2"/>
  <c r="S381" i="1" s="1"/>
  <c r="G143" i="2"/>
  <c r="S382" i="1" s="1"/>
  <c r="G144" i="2"/>
  <c r="G145" i="2"/>
  <c r="S215" i="1" s="1"/>
  <c r="G146" i="2"/>
  <c r="G147" i="2"/>
  <c r="G148" i="2"/>
  <c r="G149" i="2"/>
  <c r="G150" i="2"/>
  <c r="G151" i="2"/>
  <c r="S354" i="1" s="1"/>
  <c r="G152" i="2"/>
  <c r="G153" i="2"/>
  <c r="S299" i="1" s="1"/>
  <c r="G154" i="2"/>
  <c r="G155" i="2"/>
  <c r="S305" i="1" s="1"/>
  <c r="G156" i="2"/>
  <c r="G157" i="2"/>
  <c r="G158" i="2"/>
  <c r="S298" i="1" s="1"/>
  <c r="G159" i="2"/>
  <c r="S306" i="1" s="1"/>
  <c r="G160" i="2"/>
  <c r="S296" i="1" s="1"/>
  <c r="G161" i="2"/>
  <c r="S300" i="1" s="1"/>
  <c r="G162" i="2"/>
  <c r="G163" i="2"/>
  <c r="S293" i="1" s="1"/>
  <c r="G164" i="2"/>
  <c r="S303" i="1" s="1"/>
  <c r="G165" i="2"/>
  <c r="G166" i="2"/>
  <c r="G167" i="2"/>
  <c r="G168" i="2"/>
  <c r="G169" i="2"/>
  <c r="G170" i="2"/>
  <c r="S160" i="1" s="1"/>
  <c r="G171" i="2"/>
  <c r="G172" i="2"/>
  <c r="G173" i="2"/>
  <c r="S314" i="1" s="1"/>
  <c r="G174" i="2"/>
  <c r="S399" i="1" s="1"/>
  <c r="G175" i="2"/>
  <c r="S404" i="1" s="1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S221" i="1" s="1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S383" i="1" s="1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S96" i="1" s="1"/>
  <c r="G253" i="2"/>
  <c r="G254" i="2"/>
  <c r="S144" i="1" s="1"/>
  <c r="G255" i="2"/>
  <c r="G256" i="2"/>
  <c r="G257" i="2"/>
  <c r="G258" i="2"/>
  <c r="G259" i="2"/>
  <c r="G260" i="2"/>
  <c r="G261" i="2"/>
  <c r="G262" i="2"/>
  <c r="S98" i="1" s="1"/>
  <c r="G263" i="2"/>
  <c r="S4" i="1" s="1"/>
  <c r="G264" i="2"/>
  <c r="S106" i="1" s="1"/>
  <c r="G265" i="2"/>
  <c r="G266" i="2"/>
  <c r="S97" i="1" s="1"/>
  <c r="G267" i="2"/>
  <c r="G268" i="2"/>
  <c r="G270" i="2"/>
  <c r="G271" i="2"/>
  <c r="S62" i="1" s="1"/>
  <c r="G272" i="2"/>
  <c r="G273" i="2"/>
  <c r="G274" i="2"/>
  <c r="G275" i="2"/>
  <c r="S311" i="1" s="1"/>
  <c r="G276" i="2"/>
  <c r="G277" i="2"/>
  <c r="G278" i="2"/>
  <c r="G279" i="2"/>
  <c r="G280" i="2"/>
  <c r="G281" i="2"/>
  <c r="G282" i="2"/>
  <c r="G283" i="2"/>
  <c r="G284" i="2"/>
  <c r="S156" i="1" s="1"/>
  <c r="G285" i="2"/>
  <c r="G286" i="2"/>
  <c r="G287" i="2"/>
  <c r="S58" i="1" s="1"/>
  <c r="G288" i="2"/>
  <c r="G289" i="2"/>
  <c r="G290" i="2"/>
  <c r="G291" i="2"/>
  <c r="G292" i="2"/>
  <c r="G293" i="2"/>
  <c r="S21" i="1" s="1"/>
  <c r="G294" i="2"/>
  <c r="S373" i="1" s="1"/>
  <c r="G295" i="2"/>
  <c r="G296" i="2"/>
  <c r="G297" i="2"/>
  <c r="G298" i="2"/>
  <c r="S370" i="1" s="1"/>
  <c r="G299" i="2"/>
  <c r="G300" i="2"/>
  <c r="G301" i="2"/>
  <c r="G302" i="2"/>
  <c r="G303" i="2"/>
  <c r="G304" i="2"/>
  <c r="G305" i="2"/>
  <c r="G306" i="2"/>
  <c r="S164" i="1" s="1"/>
  <c r="G307" i="2"/>
  <c r="S55" i="1" s="1"/>
  <c r="G2" i="2"/>
  <c r="S71" i="1" l="1"/>
  <c r="S401" i="1"/>
  <c r="S66" i="1"/>
  <c r="S211" i="1"/>
  <c r="S206" i="1"/>
  <c r="S348" i="1"/>
  <c r="S119" i="1"/>
  <c r="S95" i="1"/>
  <c r="S10" i="1"/>
  <c r="S64" i="1"/>
  <c r="S252" i="1"/>
  <c r="S79" i="1"/>
  <c r="S8" i="1"/>
  <c r="S183" i="1"/>
  <c r="S185" i="1"/>
  <c r="S371" i="1"/>
  <c r="S73" i="1"/>
  <c r="S234" i="1"/>
  <c r="S235" i="1"/>
  <c r="S295" i="1"/>
  <c r="S40" i="1"/>
  <c r="S29" i="1"/>
  <c r="S44" i="1"/>
  <c r="S110" i="1"/>
  <c r="S42" i="1"/>
  <c r="S46" i="1"/>
  <c r="S302" i="1"/>
  <c r="S28" i="1"/>
  <c r="S107" i="1"/>
  <c r="S47" i="1"/>
  <c r="S43" i="1"/>
  <c r="S153" i="1"/>
  <c r="S38" i="1"/>
  <c r="S355" i="1"/>
  <c r="S32" i="1"/>
  <c r="S45" i="1"/>
  <c r="S41" i="1"/>
  <c r="S151" i="1"/>
  <c r="S36" i="1"/>
  <c r="S287" i="1"/>
  <c r="S285" i="1"/>
  <c r="S294" i="1"/>
  <c r="S31" i="1"/>
  <c r="S243" i="1"/>
  <c r="S69" i="1"/>
  <c r="S297" i="1"/>
  <c r="S30" i="1"/>
  <c r="K43" i="1"/>
  <c r="H40" i="1"/>
  <c r="K40" i="1"/>
  <c r="H41" i="1"/>
  <c r="K41" i="1"/>
  <c r="H42" i="1"/>
  <c r="K42" i="1"/>
  <c r="H43" i="1"/>
  <c r="H28" i="1"/>
  <c r="H29" i="1"/>
  <c r="K31" i="1"/>
  <c r="H30" i="1"/>
  <c r="H31" i="1"/>
  <c r="H32" i="1"/>
  <c r="K29" i="1"/>
  <c r="K32" i="1"/>
  <c r="K30" i="1"/>
  <c r="K28" i="1"/>
  <c r="H285" i="1"/>
  <c r="H44" i="1"/>
  <c r="H47" i="1"/>
  <c r="H234" i="1"/>
  <c r="K44" i="1"/>
  <c r="K47" i="1"/>
  <c r="H46" i="1"/>
  <c r="K46" i="1"/>
  <c r="H69" i="1"/>
  <c r="H45" i="1"/>
  <c r="H8" i="1"/>
  <c r="K45" i="1"/>
  <c r="H36" i="1"/>
  <c r="H371" i="1"/>
  <c r="H38" i="1"/>
  <c r="K38" i="1"/>
  <c r="K234" i="1"/>
  <c r="K69" i="1"/>
  <c r="K371" i="1"/>
  <c r="K285" i="1"/>
  <c r="K8" i="1"/>
  <c r="K36" i="1"/>
  <c r="S104" i="1"/>
  <c r="S214" i="1"/>
  <c r="S88" i="1"/>
  <c r="S213" i="1"/>
  <c r="S87" i="1"/>
  <c r="S145" i="1"/>
  <c r="S208" i="1"/>
  <c r="S35" i="1"/>
  <c r="S210" i="1"/>
  <c r="S131" i="1"/>
  <c r="S94" i="1"/>
  <c r="S415" i="1"/>
  <c r="S174" i="1"/>
  <c r="S414" i="1"/>
  <c r="S152" i="1"/>
  <c r="S170" i="1"/>
  <c r="S91" i="1"/>
  <c r="S93" i="1"/>
  <c r="S254" i="1"/>
  <c r="S218" i="1"/>
  <c r="S123" i="1"/>
  <c r="S90" i="1"/>
  <c r="S316" i="1"/>
  <c r="S154" i="1"/>
  <c r="S136" i="1"/>
  <c r="S137" i="1"/>
  <c r="S127" i="1"/>
  <c r="S217" i="1"/>
  <c r="S89" i="1"/>
  <c r="S61" i="1"/>
  <c r="S202" i="1"/>
  <c r="S147" i="1"/>
  <c r="S195" i="1"/>
  <c r="S149" i="1"/>
  <c r="S209" i="1"/>
  <c r="S57" i="1"/>
  <c r="S205" i="1"/>
  <c r="S60" i="1"/>
  <c r="S204" i="1"/>
  <c r="S387" i="1"/>
  <c r="S150" i="1"/>
  <c r="S173" i="1"/>
  <c r="S216" i="1"/>
  <c r="S9" i="1"/>
  <c r="S34" i="1"/>
  <c r="K147" i="1"/>
  <c r="J147" i="1"/>
  <c r="H147" i="1"/>
  <c r="K144" i="1"/>
  <c r="J144" i="1"/>
  <c r="H144" i="1"/>
  <c r="K148" i="1"/>
  <c r="H137" i="1"/>
  <c r="J148" i="1"/>
  <c r="H148" i="1"/>
  <c r="K145" i="1"/>
  <c r="J145" i="1"/>
  <c r="H145" i="1"/>
  <c r="K137" i="1"/>
  <c r="J137" i="1"/>
  <c r="J153" i="1"/>
  <c r="H149" i="1"/>
  <c r="K153" i="1"/>
  <c r="J149" i="1"/>
  <c r="K149" i="1"/>
  <c r="H152" i="1"/>
  <c r="J152" i="1"/>
  <c r="J201" i="1"/>
  <c r="K152" i="1"/>
  <c r="H151" i="1"/>
  <c r="H154" i="1"/>
  <c r="J151" i="1"/>
  <c r="K151" i="1"/>
  <c r="J154" i="1"/>
  <c r="H150" i="1"/>
  <c r="K154" i="1"/>
  <c r="J150" i="1"/>
  <c r="H153" i="1"/>
  <c r="K150" i="1"/>
  <c r="K205" i="1"/>
  <c r="H214" i="1"/>
  <c r="H206" i="1"/>
  <c r="J94" i="1"/>
  <c r="H201" i="1"/>
  <c r="H215" i="1"/>
  <c r="H174" i="1"/>
  <c r="K206" i="1"/>
  <c r="J87" i="1"/>
  <c r="K202" i="1"/>
  <c r="H216" i="1"/>
  <c r="H208" i="1"/>
  <c r="K88" i="1"/>
  <c r="J91" i="1"/>
  <c r="J205" i="1"/>
  <c r="K201" i="1"/>
  <c r="H204" i="1"/>
  <c r="H217" i="1"/>
  <c r="H209" i="1"/>
  <c r="K89" i="1"/>
  <c r="K220" i="1"/>
  <c r="J204" i="1"/>
  <c r="H218" i="1"/>
  <c r="H210" i="1"/>
  <c r="K90" i="1"/>
  <c r="K204" i="1"/>
  <c r="H219" i="1"/>
  <c r="H211" i="1"/>
  <c r="K91" i="1"/>
  <c r="H92" i="1"/>
  <c r="J92" i="1"/>
  <c r="H220" i="1"/>
  <c r="H34" i="1"/>
  <c r="K92" i="1"/>
  <c r="H203" i="1"/>
  <c r="H221" i="1"/>
  <c r="K93" i="1"/>
  <c r="K210" i="1"/>
  <c r="H205" i="1"/>
  <c r="K221" i="1"/>
  <c r="J203" i="1"/>
  <c r="K214" i="1"/>
  <c r="K94" i="1"/>
  <c r="H93" i="1"/>
  <c r="K203" i="1"/>
  <c r="K215" i="1"/>
  <c r="H213" i="1"/>
  <c r="H88" i="1"/>
  <c r="J93" i="1"/>
  <c r="K216" i="1"/>
  <c r="K213" i="1"/>
  <c r="K174" i="1"/>
  <c r="J88" i="1"/>
  <c r="H89" i="1"/>
  <c r="K34" i="1"/>
  <c r="K217" i="1"/>
  <c r="K208" i="1"/>
  <c r="J89" i="1"/>
  <c r="H90" i="1"/>
  <c r="H202" i="1"/>
  <c r="K218" i="1"/>
  <c r="K209" i="1"/>
  <c r="J90" i="1"/>
  <c r="H91" i="1"/>
  <c r="K211" i="1"/>
  <c r="J202" i="1"/>
  <c r="K219" i="1"/>
  <c r="H94" i="1"/>
  <c r="H62" i="1"/>
  <c r="H87" i="1"/>
  <c r="H64" i="1"/>
  <c r="K87" i="1"/>
  <c r="H181" i="1"/>
  <c r="H65" i="1"/>
  <c r="H63" i="1"/>
  <c r="H33" i="1"/>
  <c r="K65" i="1"/>
  <c r="K63" i="1"/>
  <c r="K64" i="1"/>
  <c r="K62" i="1"/>
  <c r="S281" i="1"/>
  <c r="S368" i="1"/>
  <c r="S253" i="1"/>
  <c r="S65" i="1"/>
  <c r="S338" i="1"/>
  <c r="S117" i="1"/>
  <c r="S50" i="1"/>
  <c r="S273" i="1"/>
  <c r="S51" i="1"/>
  <c r="S249" i="1"/>
  <c r="S200" i="1"/>
  <c r="S63" i="1"/>
  <c r="S238" i="1"/>
  <c r="S337" i="1"/>
  <c r="S162" i="1"/>
  <c r="S165" i="1"/>
  <c r="S312" i="1"/>
  <c r="S334" i="1"/>
  <c r="S266" i="1"/>
  <c r="S340" i="1"/>
  <c r="S19" i="1"/>
  <c r="S380" i="1"/>
  <c r="S400" i="1"/>
  <c r="S336" i="1"/>
  <c r="S100" i="1"/>
  <c r="S339" i="1"/>
  <c r="S84" i="1"/>
  <c r="S318" i="1"/>
  <c r="S225" i="1"/>
  <c r="S317" i="1"/>
  <c r="K387" i="1"/>
  <c r="H340" i="1"/>
  <c r="K383" i="1"/>
  <c r="H383" i="1"/>
  <c r="J273" i="1"/>
  <c r="K225" i="1"/>
  <c r="H381" i="1"/>
  <c r="H380" i="1"/>
  <c r="K334" i="1"/>
  <c r="K316" i="1"/>
  <c r="K317" i="1"/>
  <c r="K318" i="1"/>
  <c r="K319" i="1"/>
  <c r="K338" i="1"/>
  <c r="K380" i="1"/>
  <c r="K335" i="1"/>
  <c r="H249" i="1"/>
  <c r="K339" i="1"/>
  <c r="K340" i="1"/>
  <c r="H336" i="1"/>
  <c r="K337" i="1"/>
  <c r="J249" i="1"/>
  <c r="K51" i="1"/>
  <c r="K336" i="1"/>
  <c r="K273" i="1"/>
  <c r="K249" i="1"/>
  <c r="H334" i="1"/>
  <c r="H335" i="1"/>
  <c r="H273" i="1"/>
  <c r="H337" i="1"/>
  <c r="H339" i="1"/>
  <c r="H382" i="1"/>
  <c r="H338" i="1"/>
  <c r="K381" i="1"/>
  <c r="K382" i="1"/>
  <c r="K50" i="1"/>
  <c r="K246" i="1"/>
  <c r="K115" i="1"/>
  <c r="K199" i="1"/>
  <c r="H377" i="1"/>
  <c r="H368" i="1"/>
  <c r="J270" i="1"/>
  <c r="J373" i="1"/>
  <c r="K251" i="1"/>
  <c r="J300" i="1"/>
  <c r="J299" i="1"/>
  <c r="H274" i="1"/>
  <c r="H306" i="1"/>
  <c r="K226" i="1"/>
  <c r="K258" i="1"/>
  <c r="J384" i="1"/>
  <c r="K232" i="1"/>
  <c r="H275" i="1"/>
  <c r="H347" i="1"/>
  <c r="H322" i="1"/>
  <c r="H320" i="1"/>
  <c r="H83" i="1"/>
  <c r="H175" i="1"/>
  <c r="K83" i="1"/>
  <c r="H82" i="1"/>
  <c r="H373" i="1"/>
  <c r="K175" i="1"/>
  <c r="J378" i="1"/>
  <c r="K378" i="1"/>
  <c r="H262" i="1"/>
  <c r="J184" i="1"/>
  <c r="J242" i="1"/>
  <c r="H242" i="1"/>
  <c r="K266" i="1"/>
  <c r="K262" i="1"/>
  <c r="H266" i="1"/>
  <c r="H263" i="1"/>
  <c r="K16" i="1"/>
  <c r="H244" i="1"/>
  <c r="K26" i="1"/>
  <c r="H178" i="1"/>
  <c r="K263" i="1"/>
  <c r="J16" i="1"/>
  <c r="H279" i="1"/>
  <c r="K130" i="1"/>
  <c r="H278" i="1"/>
  <c r="H16" i="1"/>
  <c r="H264" i="1"/>
  <c r="H312" i="1"/>
  <c r="K132" i="1"/>
  <c r="H165" i="1"/>
  <c r="K347" i="1"/>
  <c r="H280" i="1"/>
  <c r="K264" i="1"/>
  <c r="K15" i="1"/>
  <c r="H282" i="1"/>
  <c r="H15" i="1"/>
  <c r="K165" i="1"/>
  <c r="K322" i="1"/>
  <c r="H281" i="1"/>
  <c r="J15" i="1"/>
  <c r="H132" i="1"/>
  <c r="H130" i="1"/>
  <c r="K184" i="1"/>
  <c r="J115" i="1"/>
  <c r="J199" i="1"/>
  <c r="H180" i="1"/>
  <c r="K177" i="1"/>
  <c r="K250" i="1"/>
  <c r="K296" i="1"/>
  <c r="K302" i="1"/>
  <c r="H301" i="1"/>
  <c r="H272" i="1"/>
  <c r="H298" i="1"/>
  <c r="J226" i="1"/>
  <c r="J258" i="1"/>
  <c r="K256" i="1"/>
  <c r="J246" i="1"/>
  <c r="H115" i="1"/>
  <c r="K197" i="1"/>
  <c r="K345" i="1"/>
  <c r="J177" i="1"/>
  <c r="J250" i="1"/>
  <c r="J296" i="1"/>
  <c r="J302" i="1"/>
  <c r="H271" i="1"/>
  <c r="H294" i="1"/>
  <c r="H226" i="1"/>
  <c r="H258" i="1"/>
  <c r="J256" i="1"/>
  <c r="H246" i="1"/>
  <c r="J197" i="1"/>
  <c r="H104" i="1"/>
  <c r="K344" i="1"/>
  <c r="K312" i="1"/>
  <c r="K259" i="1"/>
  <c r="K306" i="1"/>
  <c r="K301" i="1"/>
  <c r="H270" i="1"/>
  <c r="H297" i="1"/>
  <c r="H256" i="1"/>
  <c r="K113" i="1"/>
  <c r="H198" i="1"/>
  <c r="K196" i="1"/>
  <c r="H243" i="1"/>
  <c r="K104" i="1"/>
  <c r="K343" i="1"/>
  <c r="J312" i="1"/>
  <c r="J259" i="1"/>
  <c r="J306" i="1"/>
  <c r="J301" i="1"/>
  <c r="H177" i="1"/>
  <c r="H305" i="1"/>
  <c r="K13" i="1"/>
  <c r="K257" i="1"/>
  <c r="K245" i="1"/>
  <c r="H114" i="1"/>
  <c r="J113" i="1"/>
  <c r="H3" i="1"/>
  <c r="J196" i="1"/>
  <c r="H105" i="1"/>
  <c r="J104" i="1"/>
  <c r="K342" i="1"/>
  <c r="K282" i="1"/>
  <c r="K195" i="1"/>
  <c r="K298" i="1"/>
  <c r="H310" i="1"/>
  <c r="H295" i="1"/>
  <c r="J13" i="1"/>
  <c r="J257" i="1"/>
  <c r="K248" i="1"/>
  <c r="J245" i="1"/>
  <c r="K114" i="1"/>
  <c r="H113" i="1"/>
  <c r="H200" i="1"/>
  <c r="K99" i="1"/>
  <c r="K243" i="1"/>
  <c r="K341" i="1"/>
  <c r="K281" i="1"/>
  <c r="J195" i="1"/>
  <c r="J298" i="1"/>
  <c r="H299" i="1"/>
  <c r="H13" i="1"/>
  <c r="H257" i="1"/>
  <c r="J248" i="1"/>
  <c r="H245" i="1"/>
  <c r="J114" i="1"/>
  <c r="H199" i="1"/>
  <c r="J99" i="1"/>
  <c r="J243" i="1"/>
  <c r="K275" i="1"/>
  <c r="K280" i="1"/>
  <c r="K327" i="1"/>
  <c r="K86" i="1"/>
  <c r="K294" i="1"/>
  <c r="H250" i="1"/>
  <c r="H302" i="1"/>
  <c r="K12" i="1"/>
  <c r="H248" i="1"/>
  <c r="K117" i="1"/>
  <c r="H197" i="1"/>
  <c r="K105" i="1"/>
  <c r="J275" i="1"/>
  <c r="K279" i="1"/>
  <c r="K19" i="1"/>
  <c r="J86" i="1"/>
  <c r="J294" i="1"/>
  <c r="H259" i="1"/>
  <c r="K374" i="1"/>
  <c r="J12" i="1"/>
  <c r="K81" i="1"/>
  <c r="J117" i="1"/>
  <c r="H196" i="1"/>
  <c r="J105" i="1"/>
  <c r="K274" i="1"/>
  <c r="K278" i="1"/>
  <c r="K27" i="1"/>
  <c r="K303" i="1"/>
  <c r="K297" i="1"/>
  <c r="H195" i="1"/>
  <c r="J374" i="1"/>
  <c r="H12" i="1"/>
  <c r="J81" i="1"/>
  <c r="K244" i="1"/>
  <c r="H117" i="1"/>
  <c r="K198" i="1"/>
  <c r="K71" i="1"/>
  <c r="H191" i="1"/>
  <c r="J274" i="1"/>
  <c r="K178" i="1"/>
  <c r="K25" i="1"/>
  <c r="J303" i="1"/>
  <c r="J297" i="1"/>
  <c r="H86" i="1"/>
  <c r="H374" i="1"/>
  <c r="K11" i="1"/>
  <c r="H81" i="1"/>
  <c r="J244" i="1"/>
  <c r="J198" i="1"/>
  <c r="J71" i="1"/>
  <c r="H140" i="1"/>
  <c r="K272" i="1"/>
  <c r="K320" i="1"/>
  <c r="K24" i="1"/>
  <c r="K293" i="1"/>
  <c r="K305" i="1"/>
  <c r="H345" i="1"/>
  <c r="H303" i="1"/>
  <c r="J11" i="1"/>
  <c r="K227" i="1"/>
  <c r="K3" i="1"/>
  <c r="H99" i="1"/>
  <c r="K9" i="1"/>
  <c r="H52" i="1"/>
  <c r="J272" i="1"/>
  <c r="K310" i="1"/>
  <c r="K20" i="1"/>
  <c r="J293" i="1"/>
  <c r="J305" i="1"/>
  <c r="H344" i="1"/>
  <c r="H293" i="1"/>
  <c r="K84" i="1"/>
  <c r="H11" i="1"/>
  <c r="K255" i="1"/>
  <c r="K241" i="1"/>
  <c r="J227" i="1"/>
  <c r="J3" i="1"/>
  <c r="J9" i="1"/>
  <c r="H328" i="1"/>
  <c r="K271" i="1"/>
  <c r="K82" i="1"/>
  <c r="K22" i="1"/>
  <c r="K304" i="1"/>
  <c r="K295" i="1"/>
  <c r="H343" i="1"/>
  <c r="H304" i="1"/>
  <c r="J84" i="1"/>
  <c r="K17" i="1"/>
  <c r="J255" i="1"/>
  <c r="J241" i="1"/>
  <c r="H227" i="1"/>
  <c r="K200" i="1"/>
  <c r="H71" i="1"/>
  <c r="K377" i="1"/>
  <c r="H166" i="1"/>
  <c r="J271" i="1"/>
  <c r="J82" i="1"/>
  <c r="K142" i="1"/>
  <c r="J304" i="1"/>
  <c r="J295" i="1"/>
  <c r="H342" i="1"/>
  <c r="H300" i="1"/>
  <c r="H84" i="1"/>
  <c r="J17" i="1"/>
  <c r="H255" i="1"/>
  <c r="H241" i="1"/>
  <c r="J200" i="1"/>
  <c r="H9" i="1"/>
  <c r="J377" i="1"/>
  <c r="H277" i="1"/>
  <c r="K270" i="1"/>
  <c r="K373" i="1"/>
  <c r="K23" i="1"/>
  <c r="K300" i="1"/>
  <c r="K299" i="1"/>
  <c r="H341" i="1"/>
  <c r="H296" i="1"/>
  <c r="H17" i="1"/>
  <c r="S52" i="1"/>
  <c r="S26" i="1"/>
  <c r="S282" i="1"/>
  <c r="S280" i="1"/>
  <c r="S279" i="1"/>
  <c r="S129" i="1"/>
  <c r="S132" i="1"/>
  <c r="S240" i="1"/>
  <c r="S184" i="1"/>
  <c r="S345" i="1"/>
  <c r="S278" i="1"/>
  <c r="S344" i="1"/>
  <c r="S178" i="1"/>
  <c r="S291" i="1"/>
  <c r="S322" i="1"/>
  <c r="S343" i="1"/>
  <c r="S320" i="1"/>
  <c r="S342" i="1"/>
  <c r="S83" i="1"/>
  <c r="S341" i="1"/>
  <c r="S130" i="1"/>
  <c r="S54" i="1"/>
  <c r="S347" i="1"/>
  <c r="S275" i="1"/>
  <c r="S264" i="1"/>
  <c r="S274" i="1"/>
  <c r="S263" i="1"/>
  <c r="S272" i="1"/>
  <c r="S262" i="1"/>
  <c r="S271" i="1"/>
  <c r="S175" i="1"/>
  <c r="S374" i="1"/>
  <c r="S378" i="1"/>
  <c r="S270" i="1"/>
  <c r="S310" i="1"/>
  <c r="S177" i="1"/>
  <c r="S82" i="1"/>
  <c r="S25" i="1"/>
  <c r="S20" i="1"/>
  <c r="S22" i="1"/>
  <c r="S142" i="1"/>
  <c r="S23" i="1"/>
  <c r="S251" i="1"/>
  <c r="S241" i="1"/>
  <c r="S59" i="1"/>
  <c r="S15" i="1"/>
  <c r="S327" i="1"/>
  <c r="S246" i="1"/>
  <c r="S242" i="1"/>
  <c r="S114" i="1"/>
  <c r="S385" i="1"/>
  <c r="S157" i="1"/>
  <c r="S187" i="1"/>
  <c r="S323" i="1"/>
  <c r="S231" i="1"/>
  <c r="S77" i="1"/>
  <c r="S116" i="1"/>
  <c r="S72" i="1"/>
  <c r="S391" i="1"/>
  <c r="S261" i="1"/>
  <c r="S284" i="1"/>
  <c r="S247" i="1"/>
  <c r="S267" i="1"/>
  <c r="S124" i="1"/>
  <c r="S101" i="1"/>
  <c r="S286" i="1"/>
  <c r="S192" i="1"/>
  <c r="S168" i="1"/>
  <c r="S172" i="1"/>
  <c r="S159" i="1"/>
  <c r="S141" i="1"/>
  <c r="S405" i="1"/>
  <c r="S410" i="1"/>
  <c r="S143" i="1"/>
  <c r="S85" i="1"/>
  <c r="S349" i="1"/>
  <c r="S394" i="1"/>
  <c r="S78" i="1"/>
  <c r="S122" i="1"/>
  <c r="S416" i="1"/>
  <c r="S67" i="1"/>
  <c r="S393" i="1"/>
  <c r="S48" i="1"/>
  <c r="S135" i="1"/>
  <c r="S367" i="1"/>
  <c r="S321" i="1"/>
  <c r="S288" i="1"/>
  <c r="S133" i="1"/>
  <c r="S126" i="1"/>
  <c r="S407" i="1"/>
  <c r="S377" i="1"/>
  <c r="S396" i="1"/>
  <c r="S230" i="1"/>
  <c r="S365" i="1"/>
  <c r="S245" i="1"/>
  <c r="S301" i="1"/>
  <c r="S188" i="1"/>
  <c r="S182" i="1"/>
  <c r="S2" i="1"/>
  <c r="S18" i="1"/>
  <c r="S14" i="1"/>
  <c r="S169" i="1"/>
  <c r="S331" i="1"/>
  <c r="S395" i="1"/>
  <c r="S260" i="1"/>
  <c r="S250" i="1"/>
  <c r="S226" i="1"/>
  <c r="S194" i="1"/>
  <c r="S39" i="1"/>
  <c r="S176" i="1"/>
  <c r="S76" i="1"/>
  <c r="S120" i="1"/>
  <c r="S5" i="1"/>
  <c r="S146" i="1"/>
  <c r="S256" i="1"/>
  <c r="S86" i="1"/>
  <c r="S125" i="1"/>
  <c r="S307" i="1"/>
  <c r="S223" i="1"/>
  <c r="S413" i="1"/>
  <c r="S191" i="1"/>
  <c r="S375" i="1"/>
  <c r="S309" i="1"/>
  <c r="S189" i="1"/>
  <c r="S248" i="1"/>
  <c r="S179" i="1"/>
  <c r="S357" i="1"/>
  <c r="S112" i="1"/>
  <c r="S386" i="1"/>
  <c r="S118" i="1"/>
  <c r="S115" i="1"/>
  <c r="S140" i="1"/>
  <c r="S283" i="1"/>
  <c r="S233" i="1"/>
  <c r="S411" i="1"/>
  <c r="S384" i="1"/>
  <c r="S364" i="1"/>
  <c r="S356" i="1"/>
  <c r="S108" i="1"/>
  <c r="S412" i="1"/>
  <c r="S113" i="1"/>
  <c r="S379" i="1"/>
  <c r="S276" i="1"/>
  <c r="S363" i="1"/>
  <c r="S258" i="1"/>
  <c r="S304" i="1"/>
  <c r="S186" i="1"/>
  <c r="S171" i="1"/>
  <c r="S109" i="1"/>
  <c r="S328" i="1"/>
  <c r="S324" i="1"/>
  <c r="S237" i="1"/>
  <c r="S257" i="1"/>
  <c r="S406" i="1"/>
  <c r="S121" i="1"/>
  <c r="S350" i="1"/>
  <c r="S333" i="1"/>
  <c r="S222" i="1"/>
  <c r="S207" i="1"/>
  <c r="S128" i="1"/>
  <c r="S49" i="1"/>
  <c r="S353" i="1"/>
  <c r="S232" i="1"/>
  <c r="S227" i="1"/>
  <c r="S166" i="1"/>
  <c r="S376" i="1"/>
  <c r="S366" i="1"/>
  <c r="S81" i="1"/>
  <c r="S392" i="1"/>
  <c r="S390" i="1"/>
  <c r="S158" i="1"/>
  <c r="S75" i="1"/>
  <c r="S155" i="1"/>
  <c r="S389" i="1"/>
  <c r="S265" i="1"/>
  <c r="S277" i="1"/>
  <c r="S167" i="1"/>
  <c r="S139" i="1"/>
  <c r="S255" i="1"/>
  <c r="S409" i="1"/>
  <c r="S351" i="1"/>
  <c r="S346" i="1"/>
  <c r="S239" i="1"/>
  <c r="S369" i="1"/>
  <c r="S163" i="1"/>
  <c r="S259" i="1"/>
  <c r="S7" i="1"/>
  <c r="S358" i="1"/>
  <c r="S3" i="1"/>
  <c r="S180" i="1"/>
  <c r="S403" i="1"/>
  <c r="S190" i="1"/>
  <c r="S402" i="1"/>
  <c r="S313" i="1"/>
  <c r="S308" i="1"/>
  <c r="S12" i="1"/>
  <c r="S329" i="1"/>
  <c r="S290" i="1"/>
  <c r="S68" i="1"/>
  <c r="S105" i="1"/>
  <c r="S99" i="1"/>
  <c r="S315" i="1"/>
  <c r="S229" i="1"/>
  <c r="S11" i="1"/>
  <c r="S268" i="1"/>
  <c r="S388" i="1"/>
  <c r="S196" i="1"/>
  <c r="S138" i="1"/>
  <c r="S244" i="1"/>
  <c r="S17" i="1"/>
  <c r="S6" i="1"/>
  <c r="S53" i="1"/>
  <c r="S332" i="1"/>
  <c r="S330" i="1"/>
  <c r="S212" i="1"/>
  <c r="S292" i="1"/>
  <c r="S269" i="1"/>
  <c r="S325" i="1"/>
  <c r="S289" i="1"/>
  <c r="S102" i="1"/>
  <c r="S103" i="1"/>
  <c r="H384" i="1"/>
  <c r="K384" i="1"/>
  <c r="H389" i="1"/>
  <c r="J141" i="1"/>
  <c r="J231" i="1"/>
  <c r="J158" i="1"/>
  <c r="H261" i="1"/>
  <c r="H323" i="1"/>
  <c r="H155" i="1"/>
  <c r="K330" i="1"/>
  <c r="K212" i="1"/>
  <c r="H193" i="1"/>
  <c r="K6" i="1"/>
  <c r="H122" i="1"/>
  <c r="K385" i="1"/>
  <c r="H2" i="1"/>
  <c r="J48" i="1"/>
  <c r="H289" i="1"/>
  <c r="H125" i="1"/>
  <c r="H171" i="1"/>
  <c r="K395" i="1"/>
  <c r="H102" i="1"/>
  <c r="K357" i="1"/>
  <c r="K355" i="1"/>
  <c r="K106" i="1"/>
  <c r="K108" i="1"/>
  <c r="K412" i="1"/>
  <c r="K68" i="1"/>
  <c r="J288" i="1"/>
  <c r="H192" i="1"/>
  <c r="J291" i="1"/>
  <c r="H222" i="1"/>
  <c r="K143" i="1"/>
  <c r="H326" i="1"/>
  <c r="K222" i="1"/>
  <c r="H160" i="1"/>
  <c r="K261" i="1"/>
  <c r="K323" i="1"/>
  <c r="H78" i="1"/>
  <c r="J350" i="1"/>
  <c r="K321" i="1"/>
  <c r="K156" i="1"/>
  <c r="J405" i="1"/>
  <c r="H67" i="1"/>
  <c r="H123" i="1"/>
  <c r="H49" i="1"/>
  <c r="J395" i="1"/>
  <c r="H126" i="1"/>
  <c r="J357" i="1"/>
  <c r="J355" i="1"/>
  <c r="J106" i="1"/>
  <c r="J108" i="1"/>
  <c r="K414" i="1"/>
  <c r="J68" i="1"/>
  <c r="H85" i="1"/>
  <c r="K157" i="1"/>
  <c r="H101" i="1"/>
  <c r="K2" i="1"/>
  <c r="K101" i="1"/>
  <c r="H124" i="1"/>
  <c r="K326" i="1"/>
  <c r="J75" i="1"/>
  <c r="K155" i="1"/>
  <c r="J188" i="1"/>
  <c r="J85" i="1"/>
  <c r="K247" i="1"/>
  <c r="J392" i="1"/>
  <c r="H159" i="1"/>
  <c r="J135" i="1"/>
  <c r="H253" i="1"/>
  <c r="H127" i="1"/>
  <c r="H170" i="1"/>
  <c r="K290" i="1"/>
  <c r="K76" i="1"/>
  <c r="H395" i="1"/>
  <c r="H357" i="1"/>
  <c r="H355" i="1"/>
  <c r="H106" i="1"/>
  <c r="H108" i="1"/>
  <c r="H118" i="1"/>
  <c r="K77" i="1"/>
  <c r="K391" i="1"/>
  <c r="H325" i="1"/>
  <c r="K74" i="1"/>
  <c r="K390" i="1"/>
  <c r="J18" i="1"/>
  <c r="K160" i="1"/>
  <c r="J333" i="1"/>
  <c r="H207" i="1"/>
  <c r="K193" i="1"/>
  <c r="J367" i="1"/>
  <c r="H284" i="1"/>
  <c r="H254" i="1"/>
  <c r="K253" i="1"/>
  <c r="H186" i="1"/>
  <c r="H168" i="1"/>
  <c r="J290" i="1"/>
  <c r="J76" i="1"/>
  <c r="H76" i="1"/>
  <c r="K356" i="1"/>
  <c r="K351" i="1"/>
  <c r="K111" i="1"/>
  <c r="K109" i="1"/>
  <c r="H120" i="1"/>
  <c r="J77" i="1"/>
  <c r="J124" i="1"/>
  <c r="K207" i="1"/>
  <c r="J389" i="1"/>
  <c r="K410" i="1"/>
  <c r="K287" i="1"/>
  <c r="H116" i="1"/>
  <c r="J267" i="1"/>
  <c r="J6" i="1"/>
  <c r="K48" i="1"/>
  <c r="J182" i="1"/>
  <c r="J385" i="1"/>
  <c r="K78" i="1"/>
  <c r="H143" i="1"/>
  <c r="K135" i="1"/>
  <c r="J253" i="1"/>
  <c r="H128" i="1"/>
  <c r="H172" i="1"/>
  <c r="K388" i="1"/>
  <c r="K223" i="1"/>
  <c r="J356" i="1"/>
  <c r="J351" i="1"/>
  <c r="J111" i="1"/>
  <c r="J109" i="1"/>
  <c r="H119" i="1"/>
  <c r="K70" i="1"/>
  <c r="J289" i="1"/>
  <c r="K288" i="1"/>
  <c r="J192" i="1"/>
  <c r="K136" i="1"/>
  <c r="H287" i="1"/>
  <c r="H286" i="1"/>
  <c r="J330" i="1"/>
  <c r="H4" i="1"/>
  <c r="K116" i="1"/>
  <c r="H350" i="1"/>
  <c r="J157" i="1"/>
  <c r="J321" i="1"/>
  <c r="J156" i="1"/>
  <c r="H48" i="1"/>
  <c r="K72" i="1"/>
  <c r="J72" i="1"/>
  <c r="K254" i="1"/>
  <c r="H329" i="1"/>
  <c r="H265" i="1"/>
  <c r="H190" i="1"/>
  <c r="J388" i="1"/>
  <c r="J223" i="1"/>
  <c r="H356" i="1"/>
  <c r="H351" i="1"/>
  <c r="H111" i="1"/>
  <c r="H109" i="1"/>
  <c r="H346" i="1"/>
  <c r="J70" i="1"/>
  <c r="H410" i="1"/>
  <c r="H14" i="1"/>
  <c r="H158" i="1"/>
  <c r="K141" i="1"/>
  <c r="K231" i="1"/>
  <c r="K158" i="1"/>
  <c r="J261" i="1"/>
  <c r="J212" i="1"/>
  <c r="K286" i="1"/>
  <c r="H188" i="1"/>
  <c r="K122" i="1"/>
  <c r="H392" i="1"/>
  <c r="J159" i="1"/>
  <c r="H405" i="1"/>
  <c r="J14" i="1"/>
  <c r="J187" i="1"/>
  <c r="J254" i="1"/>
  <c r="H131" i="1"/>
  <c r="H409" i="1"/>
  <c r="H173" i="1"/>
  <c r="K21" i="1"/>
  <c r="H223" i="1"/>
  <c r="K352" i="1"/>
  <c r="K358" i="1"/>
  <c r="K107" i="1"/>
  <c r="K110" i="1"/>
  <c r="J346" i="1"/>
  <c r="K183" i="1"/>
  <c r="H136" i="1"/>
  <c r="H231" i="1"/>
  <c r="H332" i="1"/>
  <c r="K291" i="1"/>
  <c r="J222" i="1"/>
  <c r="J391" i="1"/>
  <c r="J326" i="1"/>
  <c r="J323" i="1"/>
  <c r="J155" i="1"/>
  <c r="H333" i="1"/>
  <c r="K4" i="1"/>
  <c r="J247" i="1"/>
  <c r="H367" i="1"/>
  <c r="H406" i="1"/>
  <c r="H135" i="1"/>
  <c r="H390" i="1"/>
  <c r="J2" i="1"/>
  <c r="H292" i="1"/>
  <c r="H331" i="1"/>
  <c r="H268" i="1"/>
  <c r="J21" i="1"/>
  <c r="H7" i="1"/>
  <c r="J352" i="1"/>
  <c r="J358" i="1"/>
  <c r="J107" i="1"/>
  <c r="J110" i="1"/>
  <c r="H68" i="1"/>
  <c r="J183" i="1"/>
  <c r="H141" i="1"/>
  <c r="K124" i="1"/>
  <c r="K187" i="1"/>
  <c r="J101" i="1"/>
  <c r="J390" i="1"/>
  <c r="H75" i="1"/>
  <c r="J160" i="1"/>
  <c r="H182" i="1"/>
  <c r="H385" i="1"/>
  <c r="J193" i="1"/>
  <c r="K350" i="1"/>
  <c r="H416" i="1"/>
  <c r="H391" i="1"/>
  <c r="H157" i="1"/>
  <c r="H134" i="1"/>
  <c r="H176" i="1"/>
  <c r="K102" i="1"/>
  <c r="H352" i="1"/>
  <c r="H358" i="1"/>
  <c r="H107" i="1"/>
  <c r="H110" i="1"/>
  <c r="H77" i="1"/>
  <c r="K407" i="1"/>
  <c r="H291" i="1"/>
  <c r="K289" i="1"/>
  <c r="J74" i="1"/>
  <c r="H18" i="1"/>
  <c r="K405" i="1"/>
  <c r="H321" i="1"/>
  <c r="J78" i="1"/>
  <c r="K188" i="1"/>
  <c r="K392" i="1"/>
  <c r="H194" i="1"/>
  <c r="H133" i="1"/>
  <c r="H307" i="1"/>
  <c r="H415" i="1"/>
  <c r="J102" i="1"/>
  <c r="H290" i="1"/>
  <c r="K353" i="1"/>
  <c r="K354" i="1"/>
  <c r="K112" i="1"/>
  <c r="K413" i="1"/>
  <c r="H70" i="1"/>
  <c r="J407" i="1"/>
  <c r="J410" i="1"/>
  <c r="J287" i="1"/>
  <c r="K389" i="1"/>
  <c r="H267" i="1"/>
  <c r="J116" i="1"/>
  <c r="H6" i="1"/>
  <c r="J122" i="1"/>
  <c r="K75" i="1"/>
  <c r="H156" i="1"/>
  <c r="K333" i="1"/>
  <c r="K85" i="1"/>
  <c r="H72" i="1"/>
  <c r="K367" i="1"/>
  <c r="K14" i="1"/>
  <c r="H169" i="1"/>
  <c r="H179" i="1"/>
  <c r="K7" i="1"/>
  <c r="K126" i="1"/>
  <c r="H388" i="1"/>
  <c r="J353" i="1"/>
  <c r="J354" i="1"/>
  <c r="J112" i="1"/>
  <c r="J413" i="1"/>
  <c r="H183" i="1"/>
  <c r="K346" i="1"/>
  <c r="J136" i="1"/>
  <c r="H288" i="1"/>
  <c r="K192" i="1"/>
  <c r="H330" i="1"/>
  <c r="H212" i="1"/>
  <c r="J286" i="1"/>
  <c r="K267" i="1"/>
  <c r="J4" i="1"/>
  <c r="H247" i="1"/>
  <c r="K18" i="1"/>
  <c r="K159" i="1"/>
  <c r="K182" i="1"/>
  <c r="H74" i="1"/>
  <c r="H187" i="1"/>
  <c r="J143" i="1"/>
  <c r="J207" i="1"/>
  <c r="H39" i="1"/>
  <c r="H364" i="1"/>
  <c r="J7" i="1"/>
  <c r="J126" i="1"/>
  <c r="H21" i="1"/>
  <c r="H353" i="1"/>
  <c r="H354" i="1"/>
  <c r="H112" i="1"/>
  <c r="K386" i="1"/>
  <c r="H407" i="1"/>
</calcChain>
</file>

<file path=xl/sharedStrings.xml><?xml version="1.0" encoding="utf-8"?>
<sst xmlns="http://schemas.openxmlformats.org/spreadsheetml/2006/main" count="12356" uniqueCount="3059">
  <si>
    <t>Fakulteta</t>
  </si>
  <si>
    <t>Priimek</t>
  </si>
  <si>
    <t>Ime</t>
  </si>
  <si>
    <t>Email</t>
  </si>
  <si>
    <t>Fakulteta koda</t>
  </si>
  <si>
    <t>Študijski program doma</t>
  </si>
  <si>
    <t>Država tuje fakultete</t>
  </si>
  <si>
    <t>Za področje</t>
  </si>
  <si>
    <t>Število št.</t>
  </si>
  <si>
    <t>Koda predmeta</t>
  </si>
  <si>
    <t>Predmet SLO</t>
  </si>
  <si>
    <t>Predmet ANG</t>
  </si>
  <si>
    <t>Se ne izvaja?</t>
  </si>
  <si>
    <t>Opomba1</t>
  </si>
  <si>
    <t>Opomba2</t>
  </si>
  <si>
    <t>Fakulteta doma</t>
  </si>
  <si>
    <t>Oddelek predmeta</t>
  </si>
  <si>
    <t>Semester</t>
  </si>
  <si>
    <t>Faculty</t>
  </si>
  <si>
    <t>Department</t>
  </si>
  <si>
    <t>Study degree (cycle)</t>
  </si>
  <si>
    <t>Course/Subject code</t>
  </si>
  <si>
    <t>Course/Subject title (SI)</t>
  </si>
  <si>
    <t>Course/Subject title (EN)</t>
  </si>
  <si>
    <t>Informations (link)</t>
  </si>
  <si>
    <t>ECTS</t>
  </si>
  <si>
    <t>Language of 
instruction</t>
  </si>
  <si>
    <t>Maximum 
number of students</t>
  </si>
  <si>
    <t>Remark</t>
  </si>
  <si>
    <t>Note</t>
  </si>
  <si>
    <t>Faculty of Arts</t>
  </si>
  <si>
    <t>Department of English and American Studies</t>
  </si>
  <si>
    <t>1st Cycle ACADEMIC</t>
  </si>
  <si>
    <t>AN19</t>
  </si>
  <si>
    <t>SODOBNI ANGLEŠKI LITERARNI TOKOVI</t>
  </si>
  <si>
    <t>MODERN DEVELOPMENTS IN ENGLISH LITERATURE</t>
  </si>
  <si>
    <t>https://moja.um.si/studijski-programi/Strani/ucnaenota.aspx?jezik=A&amp;fakulteta=FF&amp;sifraue=AN19</t>
  </si>
  <si>
    <t>Winter</t>
  </si>
  <si>
    <t>English</t>
  </si>
  <si>
    <t>Only students of English</t>
  </si>
  <si>
    <t>AN31</t>
  </si>
  <si>
    <t>AMERIŠKA ANGLEŠČINA</t>
  </si>
  <si>
    <t>AMERICAN ENGLISH</t>
  </si>
  <si>
    <t>https://moja.um.si/studijski-programi/Strani/ucnaenota.aspx?jezik=A&amp;fakulteta=FF&amp;sifraue=AN31</t>
  </si>
  <si>
    <t>Summer</t>
  </si>
  <si>
    <t>Elective course. Subject to availability at the beginning of the semester.</t>
  </si>
  <si>
    <t>AN32</t>
  </si>
  <si>
    <t>BRITANSKI DIALEKTI</t>
  </si>
  <si>
    <t>BRITISH DIALECTS</t>
  </si>
  <si>
    <t>https://moja.um.si/studijski-programi/Strani/ucnaenota.aspx?jezik=A&amp;fakulteta=FF&amp;sifraue=AN32</t>
  </si>
  <si>
    <t>Only master level students of English</t>
  </si>
  <si>
    <t>AN33</t>
  </si>
  <si>
    <t>JEZIK IN SPOL</t>
  </si>
  <si>
    <t>LANGUAGE AND GENDER</t>
  </si>
  <si>
    <t>https://moja.um.si/studijski-programi/Strani/ucnaenota.aspx?jezik=A&amp;fakulteta=FF&amp;sifraue=AN33</t>
  </si>
  <si>
    <t>AN41</t>
  </si>
  <si>
    <t>VRSTE PROZNIH PRIPOVEDNIH BESEDIL</t>
  </si>
  <si>
    <t>VARIETIES OF FICTION</t>
  </si>
  <si>
    <t>https://moja.um.si/studijski-programi/Strani/ucnaenota.aspx?jezik=A&amp;fakulteta=FF&amp;sifraue=AN41</t>
  </si>
  <si>
    <t>AN42</t>
  </si>
  <si>
    <t>ANGLEŠKI JEZIK – UVOD V ANGLEŠKO JEZIKOSLOVJE</t>
  </si>
  <si>
    <t>ENGLISH LANGUAGE – INTRODUCTION TO ENGLISH LINGUISTICS</t>
  </si>
  <si>
    <t>https://moja.um.si/studijski-programi/Strani/ucnaenota.aspx?jezik=A&amp;fakulteta=FF&amp;sifraue=AN42</t>
  </si>
  <si>
    <t>AN43</t>
  </si>
  <si>
    <t>ANGLEŠKI JEZIK - GLASOSLOVJE</t>
  </si>
  <si>
    <t>ENGLISH LANGUAGE – PHONETICS AND PHONOLOGY</t>
  </si>
  <si>
    <t>https://moja.um.si/studijski-programi/Strani/ucnaenota.aspx?jezik=A&amp;fakulteta=FF&amp;sifraue=AN43</t>
  </si>
  <si>
    <t>AN44</t>
  </si>
  <si>
    <t>UVOD V ŠTUDIJ ANGLEŠKE KNJIŽEVNOSTI</t>
  </si>
  <si>
    <t>INTRODUCTION TO ENGLISH LITERARY STUDIES</t>
  </si>
  <si>
    <t>https://moja.um.si/studijski-programi/Strani/ucnaenota.aspx?jezik=A&amp;fakulteta=FF&amp;sifraue=AN44</t>
  </si>
  <si>
    <t>AN46</t>
  </si>
  <si>
    <t>ANGLEŠKI JEZIK - OBLIKOSLOVJE</t>
  </si>
  <si>
    <t>ENGLISH LANGUAGE - MORPHOLOGY</t>
  </si>
  <si>
    <t>https://moja.um.si/studijski-programi/Strani/ucnaenota.aspx?jezik=A&amp;fakulteta=FF&amp;sifraue=AN46</t>
  </si>
  <si>
    <t>AN47</t>
  </si>
  <si>
    <t>INTERPRETACIJA ANGLEŠKIH LITERARNIH BESEDIL</t>
  </si>
  <si>
    <t>INTERPRETATION OF ENGLISH LITERARY TEXTS</t>
  </si>
  <si>
    <t>https://moja.um.si/studijski-programi/Strani/ucnaenota.aspx?jezik=A&amp;fakulteta=FF&amp;sifraue=AN47</t>
  </si>
  <si>
    <t>AN49</t>
  </si>
  <si>
    <t>ANGLEŠKA KNJIŽEVNOST DO OBDOBJA RAZSVETLJENSTVA</t>
  </si>
  <si>
    <t>ENGLISH LITERATURE: MEDIEVAL TO ENLIGHTENMENT</t>
  </si>
  <si>
    <t>https://moja.um.si/studijski-programi/Strani/ucnaenota.aspx?jezik=A&amp;fakulteta=FF&amp;sifraue=AN49</t>
  </si>
  <si>
    <t>AN51</t>
  </si>
  <si>
    <t>ANGLEŠKI JEZIK - GLAGOL</t>
  </si>
  <si>
    <t>ENGLISH LANGUAGE – THE VERB</t>
  </si>
  <si>
    <t>https://moja.um.si/studijski-programi/Strani/ucnaenota.aspx?jezik=A&amp;fakulteta=FF&amp;sifraue=AN51</t>
  </si>
  <si>
    <t>AN52</t>
  </si>
  <si>
    <t>ANGLEŠKA KNJIŽEVNOST MED ROMANTIKO IN FIN-DE-SIECLOM</t>
  </si>
  <si>
    <t>ENGLISH LITERATURE: THE ROMANTICS TO THE FIN-DE-SIECLE</t>
  </si>
  <si>
    <t>https://moja.um.si/studijski-programi/Strani/ucnaenota.aspx?jezik=A&amp;fakulteta=FF&amp;sifraue=AN52</t>
  </si>
  <si>
    <t>Only students of English. Lecturer Tomaž Onič</t>
  </si>
  <si>
    <t>AN56</t>
  </si>
  <si>
    <t>ANGLEŠKI JEZIK - IZBRANA POGLAVJA IZ JEZIKOSLOVJA</t>
  </si>
  <si>
    <t>ENGLISH LANGUAGE - SELECTED TOPICS FROM LINGUISTICS</t>
  </si>
  <si>
    <t>https://moja.um.si/studijski-programi/Strani/ucnaenota.aspx?jezik=A&amp;fakulteta=FF&amp;sifraue=AN56</t>
  </si>
  <si>
    <t>AN57</t>
  </si>
  <si>
    <t>ANGLEŠKI JEZIK - BESEDOTVORJE</t>
  </si>
  <si>
    <t>ENGLISH LANGUAGE – WORD FORMATION</t>
  </si>
  <si>
    <t>https://moja.um.si/studijski-programi/Strani/ucnaenota.aspx?jezik=A&amp;fakulteta=FF&amp;sifraue=AN57</t>
  </si>
  <si>
    <t>AN58</t>
  </si>
  <si>
    <t>FUNKCIONALNA PISMENOST V ANGLEŠČINI</t>
  </si>
  <si>
    <t>FUNCTIONAL WRITING IN ENGLISH</t>
  </si>
  <si>
    <t>https://moja.um.si/studijski-programi/Strani/ucnaenota.aspx?jezik=A&amp;fakulteta=FF&amp;sifraue=AN58</t>
  </si>
  <si>
    <t>AN63</t>
  </si>
  <si>
    <t>OTROŠKA KNJIŽEVNOST</t>
  </si>
  <si>
    <t>CHILDREN'S LITERATURE</t>
  </si>
  <si>
    <t>https://moja.um.si/studijski-programi/Strani/ucnaenota.aspx?jezik=A&amp;fakulteta=FF&amp;sifraue=AN63</t>
  </si>
  <si>
    <t>AN65</t>
  </si>
  <si>
    <t>ANGLEŠKI JEZIK - SKLADNJA</t>
  </si>
  <si>
    <t>ENGLISH LANGUAGE - SYNTAX</t>
  </si>
  <si>
    <t>https://moja.um.si/studijski-programi/Strani/ucnaenota.aspx?jezik=A&amp;fakulteta=FF&amp;sifraue=AN65</t>
  </si>
  <si>
    <t>AN66</t>
  </si>
  <si>
    <t>ANGLEŠKI JEZIK – UVOD V  DISKURZNO ANALIZO</t>
  </si>
  <si>
    <t>ENGLISH LANGUAGE – INTRODUCTION TO DISCOURSE ANALYSIS</t>
  </si>
  <si>
    <t>https://moja.um.si/studijski-programi/Strani/ucnaenota.aspx?jezik=A&amp;fakulteta=FF&amp;sifraue=AN66</t>
  </si>
  <si>
    <t>AN74</t>
  </si>
  <si>
    <t>KNJIŽEVNOST IN PODOBA</t>
  </si>
  <si>
    <t>LITERATURE AND IMAGE</t>
  </si>
  <si>
    <t>https://moja.um.si/studijski-programi/Strani/ucnaenota.aspx?jezik=A&amp;fakulteta=FF&amp;sifraue=AN74</t>
  </si>
  <si>
    <t>AN75</t>
  </si>
  <si>
    <t>LEKTORAT ANGLEŠKEGA JEZIKA 1</t>
  </si>
  <si>
    <t>LANGUAGE DEVELOPMENT 1</t>
  </si>
  <si>
    <t>https://moja.um.si/studijski-programi/Strani/ucnaenota.aspx?jezik=A&amp;fakulteta=FF&amp;sifraue=AN75</t>
  </si>
  <si>
    <t>AN76</t>
  </si>
  <si>
    <t>LEKTORAT ANGLEŠKEGA JEZIKA 2</t>
  </si>
  <si>
    <t>LANGUAGE DEVELOPMENT 2</t>
  </si>
  <si>
    <t>https://moja.um.si/studijski-programi/Strani/ucnaenota.aspx?jezik=A&amp;fakulteta=FF&amp;sifraue=AN76</t>
  </si>
  <si>
    <t>AN77</t>
  </si>
  <si>
    <t>LEKTORAT ANGLEŠKEGA JEZIKA 3</t>
  </si>
  <si>
    <t>LANGUAGE DEVELOPMENT 3</t>
  </si>
  <si>
    <t>https://moja.um.si/studijski-programi/Strani/ucnaenota.aspx?jezik=A&amp;fakulteta=FF&amp;sifraue=AN77</t>
  </si>
  <si>
    <t>AN78</t>
  </si>
  <si>
    <t>LEKTORAT ANGLEŠKEGA JEZIKA 4</t>
  </si>
  <si>
    <t>LANGUAGE DEVELOPMENT 4</t>
  </si>
  <si>
    <t>https://moja.um.si/studijski-programi/Strani/ucnaenota.aspx?jezik=A&amp;fakulteta=FF&amp;sifraue=AN78</t>
  </si>
  <si>
    <t>2nd Cycle MASTER'S</t>
  </si>
  <si>
    <t>ANGDN01</t>
  </si>
  <si>
    <t>MODALNOST V ANGLEŠČINI</t>
  </si>
  <si>
    <t>MODALITY IN ENGLISH</t>
  </si>
  <si>
    <t>https://moja.um.si/studijski-programi/Strani/ucnaenota.aspx?jezik=A&amp;fakulteta=FF&amp;sifraue=ANGDN01</t>
  </si>
  <si>
    <t>ANGDN02</t>
  </si>
  <si>
    <t>TEORIJA JEZIKA</t>
  </si>
  <si>
    <t>THEORY OF LANGUAGE</t>
  </si>
  <si>
    <t>https://moja.um.si/studijski-programi/Strani/ucnaenota.aspx?jezik=A&amp;fakulteta=FF&amp;sifraue=ANGDN02</t>
  </si>
  <si>
    <t>ANGDN03</t>
  </si>
  <si>
    <t>UVOD V STILISTIKO</t>
  </si>
  <si>
    <t>INTRODUCTION TO STYLISTICS</t>
  </si>
  <si>
    <t>https://moja.um.si/studijski-programi/Strani/ucnaenota.aspx?jezik=A&amp;fakulteta=FF&amp;sifraue=ANGDN03</t>
  </si>
  <si>
    <t>ANGDN04</t>
  </si>
  <si>
    <t>MODERNA POEZIJA V ANGLEŠČINI</t>
  </si>
  <si>
    <t>MODERN ENGLISH POETRY</t>
  </si>
  <si>
    <t>https://moja.um.si/studijski-programi/Strani/ucnaenota.aspx?jezik=A&amp;fakulteta=FF&amp;sifraue=ANGDN04</t>
  </si>
  <si>
    <t>Only master level students of English. Lecturer Michelle Gadpaille</t>
  </si>
  <si>
    <t>ANGDN05</t>
  </si>
  <si>
    <t>MULTIMODALNA DISKURZNA NALIZA</t>
  </si>
  <si>
    <t>MULTIMODAL DISCOURSE ANALYSIS</t>
  </si>
  <si>
    <t>https://moja.um.si/studijski-programi/Strani/ucnaenota.aspx?jezik=A&amp;fakulteta=FF&amp;sifraue=ANGDN05</t>
  </si>
  <si>
    <t>ANGDN06</t>
  </si>
  <si>
    <t>ANGLEŠKA PRAGMATIKA</t>
  </si>
  <si>
    <t>ENGLISH PRAGMATICS</t>
  </si>
  <si>
    <t>https://moja.um.si/studijski-programi/Strani/ucnaenota.aspx?jezik=A&amp;fakulteta=FF&amp;sifraue=ANGDN06</t>
  </si>
  <si>
    <t>ANGDN07</t>
  </si>
  <si>
    <t>PSIHOLINGVISTIKA Z UVODOM V DVOJEZIČNOST</t>
  </si>
  <si>
    <t>PSYCHOLINGUISTICS WITH AN INTRODUCTION TO BILINGUALISM</t>
  </si>
  <si>
    <t>https://moja.um.si/studijski-programi/Strani/ucnaenota.aspx?jezik=A&amp;fakulteta=FF&amp;sifraue=ANGDN07</t>
  </si>
  <si>
    <t>ANGDN09</t>
  </si>
  <si>
    <t>BRITANSKA DRAMATIKA</t>
  </si>
  <si>
    <t>BRITISH DRAMA</t>
  </si>
  <si>
    <t>https://moja.um.si/studijski-programi/Strani/ucnaenota.aspx?jezik=A&amp;fakulteta=FF&amp;sifraue=ANGDN09</t>
  </si>
  <si>
    <t>ANGDN11</t>
  </si>
  <si>
    <t>SODOBNO JEZIKOSLOVJE</t>
  </si>
  <si>
    <t>CURRENT TRENDS IN LINGUISTICS</t>
  </si>
  <si>
    <t>https://moja.um.si/studijski-programi/Strani/ucnaenota.aspx?jezik=A&amp;fakulteta=FF&amp;sifraue=ANGDN11</t>
  </si>
  <si>
    <t>ANGDN13</t>
  </si>
  <si>
    <t>UREJANJE IN PRIPRAVA BESEDILA ZA OBJAVO</t>
  </si>
  <si>
    <t>MANUSCRIPT EDITING AND PUBLICATION</t>
  </si>
  <si>
    <t>https://moja.um.si/studijski-programi/Strani/ucnaenota.aspx?jezik=A&amp;fakulteta=FF&amp;sifraue=ANGDN13</t>
  </si>
  <si>
    <t>High command of English (C1)</t>
  </si>
  <si>
    <t>ANGDN14</t>
  </si>
  <si>
    <t>JEZIKOVNO OZAVEŠČANJE II</t>
  </si>
  <si>
    <t>LANGUAGE AWARENESS II</t>
  </si>
  <si>
    <t>https://moja.um.si/studijski-programi/Strani/ucnaenota.aspx?jezik=A&amp;fakulteta=FF&amp;sifraue=ANGDN14</t>
  </si>
  <si>
    <t>Only master level students of English; high command of English (C1)</t>
  </si>
  <si>
    <t>ANGDN15</t>
  </si>
  <si>
    <t>MODERNI ROMAN IN LITERARNI KRITIŠKI PRISTOPI</t>
  </si>
  <si>
    <t>CRITICAL APPROACHESS AND THE MODERN NOVEL</t>
  </si>
  <si>
    <t>https://moja.um.si/studijski-programi/Strani/ucnaenota.aspx?jezik=A&amp;fakulteta=FF&amp;sifraue=ANGDN15</t>
  </si>
  <si>
    <t>Only master level students of English; high command of English (C1). Lecturer Tjaša Mohar</t>
  </si>
  <si>
    <t>ANGDN16</t>
  </si>
  <si>
    <t>DISKURZNA ANALIZA V IZOBRAŽEVANJU</t>
  </si>
  <si>
    <t>DISCOURSE ANALYSIS IN EDUCATION</t>
  </si>
  <si>
    <t>https://moja.um.si/studijski-programi/Strani/ucnaenota.aspx?jezik=A&amp;fakulteta=FF&amp;sifraue=ANGDN16</t>
  </si>
  <si>
    <t>ANGDN19</t>
  </si>
  <si>
    <t>KRATKA PROZA V ANGLEŠČINI</t>
  </si>
  <si>
    <t>SHORT PROSE IN ENGLISH</t>
  </si>
  <si>
    <t>https://moja.um.si/studijski-programi/Strani/ucnaenota.aspx?jezik=A&amp;fakulteta=FF&amp;sifraue=ANGDN19</t>
  </si>
  <si>
    <t>Only master level students of English. Lecturer Tjaša Mohar.</t>
  </si>
  <si>
    <t>ANGDN20</t>
  </si>
  <si>
    <t>KANADSKA KNJIŽEVNOST</t>
  </si>
  <si>
    <t>CANADIAN LITERATURE</t>
  </si>
  <si>
    <t>https://moja.um.si/studijski-programi/Strani/ucnaenota.aspx?jezik=A&amp;fakulteta=FF&amp;sifraue=ANGDN20</t>
  </si>
  <si>
    <t>ANGDP01</t>
  </si>
  <si>
    <t>DIDAKTIKA ANGLEŠČINE 1</t>
  </si>
  <si>
    <t>ENGLISH DIDACTICS 1</t>
  </si>
  <si>
    <t>https://moja.um.si/studijski-programi/Strani/ucnaenota.aspx?jezik=A&amp;fakulteta=FF&amp;sifraue=ANGDP01</t>
  </si>
  <si>
    <t>Only students of teaching English (future teachers of English)</t>
  </si>
  <si>
    <t>ANGDP02</t>
  </si>
  <si>
    <t>RAZVIJANJE JEZIKA BODOČIH UČITELJEV</t>
  </si>
  <si>
    <t>LANGUAGE DEVELOPMENT FOR FUTURE TEACHERS</t>
  </si>
  <si>
    <t>https://moja.um.si/studijski-programi/Strani/ucnaenota.aspx?jezik=A&amp;fakulteta=FF&amp;sifraue=ANGDP02</t>
  </si>
  <si>
    <t>ANGDP03</t>
  </si>
  <si>
    <t>DIDAKTIKA ANGLEŠČINE 2</t>
  </si>
  <si>
    <t>ENGLISH DIDACTICS 2</t>
  </si>
  <si>
    <t>https://moja.um.si/studijski-programi/Strani/ucnaenota.aspx?jezik=A&amp;fakulteta=FF&amp;sifraue=ANGDP03</t>
  </si>
  <si>
    <t>ANGDP10</t>
  </si>
  <si>
    <t>DIDAKTIKA ANGLEŠČINE 3</t>
  </si>
  <si>
    <t>ENGLISH DIDACTICS 3</t>
  </si>
  <si>
    <t>https://moja.um.si/studijski-programi/Strani/ucnaenota.aspx?jezik=A&amp;fakulteta=FF&amp;sifraue=ANGDP10</t>
  </si>
  <si>
    <t>ANGDP15</t>
  </si>
  <si>
    <t>DIDAKTIKA ANGLEŠČINE 4</t>
  </si>
  <si>
    <t>ENGLISH DIDACTICS 4</t>
  </si>
  <si>
    <t>https://moja.um.si/studijski-programi/Strani/ucnaenota.aspx?jezik=A&amp;fakulteta=FF&amp;sifraue=ANGDP15</t>
  </si>
  <si>
    <t>ANGDP18</t>
  </si>
  <si>
    <t>UPORABNO JEZIKOSLOVJE</t>
  </si>
  <si>
    <t>APPLIED LINGUISTICS</t>
  </si>
  <si>
    <t>https://moja.um.si/studijski-programi/Strani/ucnaenota.aspx?jezik=A&amp;fakulteta=FF&amp;sifraue=ANGDP18</t>
  </si>
  <si>
    <t>ANGDP19</t>
  </si>
  <si>
    <t>ZGODBE IN FILMI PRI POUKU</t>
  </si>
  <si>
    <t>STORIES AND FILM IN THE  CLASSROOM</t>
  </si>
  <si>
    <t>https://moja.um.si/studijski-programi/Strani/ucnaenota.aspx?jezik=A&amp;fakulteta=FF&amp;sifraue=ANGDP19</t>
  </si>
  <si>
    <t>ANGDP20</t>
  </si>
  <si>
    <t>https://moja.um.si/studijski-programi/Strani/ucnaenota.aspx?jezik=A&amp;fakulteta=FF&amp;sifraue=ANGDP20</t>
  </si>
  <si>
    <t>ANGDP21</t>
  </si>
  <si>
    <t>IZBRANI AVTORJI</t>
  </si>
  <si>
    <t>STUDIES IN A MAJOR AUTHOR</t>
  </si>
  <si>
    <t>https://moja.um.si/studijski-programi/Strani/ucnaenota.aspx?jezik=A&amp;fakulteta=FF&amp;sifraue=ANGDP21</t>
  </si>
  <si>
    <t>ANGDP22</t>
  </si>
  <si>
    <t>POUČEVANJE ANGLEŠČINE ZA POSEBNE NAMENE</t>
  </si>
  <si>
    <t>TEACHING ENGLISH FOR SPECIFIC PURPOSES</t>
  </si>
  <si>
    <t>https://moja.um.si/studijski-programi/Strani/ucnaenota.aspx?jezik=A&amp;fakulteta=FF&amp;sifraue=ANGDP22</t>
  </si>
  <si>
    <t>ANGDP23</t>
  </si>
  <si>
    <t>POUČEVANJE ANGLEŠČINE NA ZGODNJI STOPNJI OŠ</t>
  </si>
  <si>
    <t>TEACHING ENGLISH AT THE PRIMARY LEVEL</t>
  </si>
  <si>
    <t>https://moja.um.si/studijski-programi/Strani/ucnaenota.aspx?jezik=A&amp;fakulteta=FF&amp;sifraue=ANGDP23</t>
  </si>
  <si>
    <t>Only master level students of English. Lecturer Kirsten Hempkin.</t>
  </si>
  <si>
    <t>ANGDP26</t>
  </si>
  <si>
    <t>OKOLJSKA KNJIŽEVNOST IN MLADI BRALEC</t>
  </si>
  <si>
    <t>ENVIRONMENTAL LITERATURE AND THE YOUNG READER</t>
  </si>
  <si>
    <t>https://moja.um.si/studijski-programi/Strani/ucnaenota.aspx?jezik=A&amp;fakulteta=FF&amp;sifraue=ANGDP26</t>
  </si>
  <si>
    <t>Department of Translation Studies</t>
  </si>
  <si>
    <t>APMP01</t>
  </si>
  <si>
    <t>OSNOVE NEMŠCINE 1</t>
  </si>
  <si>
    <t>BASICS OF GERMAN LANGUAGE 1</t>
  </si>
  <si>
    <t>https://moja.um.si/studijski-programi/Strani/ucnaenota.aspx?jezik=A&amp;fakulteta=FF&amp;sifraue=APMP01</t>
  </si>
  <si>
    <t>German</t>
  </si>
  <si>
    <t>APNPMP02</t>
  </si>
  <si>
    <t>POGLABLJANJE NEMŠKEGA JEZIKA</t>
  </si>
  <si>
    <t>CONSOLIDATING LANGUAGE COMPETENCE - GERMAN</t>
  </si>
  <si>
    <t>https://moja.um.si/studijski-programi/Strani/ucnaenota.aspx?jezik=A&amp;fakulteta=FF&amp;sifraue=APNPMP02</t>
  </si>
  <si>
    <t>APNPMP04</t>
  </si>
  <si>
    <t>ZGODOVINA PREVAJANJA IN TOLMAČENJA</t>
  </si>
  <si>
    <t>HISTORY OF TRANSLATION AND INTERPRETATATION</t>
  </si>
  <si>
    <t>https://moja.um.si/studijski-programi/Strani/ucnaenota.aspx?jezik=A&amp;fakulteta=FF&amp;sifraue=APNPMP04</t>
  </si>
  <si>
    <t>APS11</t>
  </si>
  <si>
    <t>UVOD V PREVAJANJE IN MEDKULTURNO POSREDOVANJE - ANGLEŠCINA</t>
  </si>
  <si>
    <t>INTRODUCTION TO TRANSLATION AND INTERCULTURAL MEDIATION - ENGLISH</t>
  </si>
  <si>
    <t>https://moja.um.si/studijski-programi/Strani/ucnaenota.aspx?jezik=A&amp;fakulteta=FF&amp;sifraue=APS11</t>
  </si>
  <si>
    <t>APS22</t>
  </si>
  <si>
    <t>UVOD V ANGLEŠKO LITERATURO ZA PREVAJALCE IN TOLMAČE</t>
  </si>
  <si>
    <t>INTRODUCTION TO ENGLISH LITERATURE FOR TRANSLATORS AND INTERPRETERS</t>
  </si>
  <si>
    <t>https://moja.um.si/studijski-programi/Strani/ucnaenota.aspx?jezik=A&amp;fakulteta=FF&amp;sifraue=APS22</t>
  </si>
  <si>
    <t>AZS03</t>
  </si>
  <si>
    <t>KORPUSI IN RAZISKOVALNE METODE</t>
  </si>
  <si>
    <t>CORPORA AND RESEARCH METHODS</t>
  </si>
  <si>
    <t>https://moja.um.si/studijski-programi/Strani/ucnaenota.aspx?jezik=A&amp;fakulteta=FF&amp;sifraue=AZS03</t>
  </si>
  <si>
    <t>Department of German Studies</t>
  </si>
  <si>
    <t>EGS01</t>
  </si>
  <si>
    <t>UVOD V ŠTUDIJ NEMŠKEGA JEZIKA</t>
  </si>
  <si>
    <t>INTRODUCTION TO THE STUDY OF GERMAN LANGUAGE</t>
  </si>
  <si>
    <t>https://moja.um.si/studijski-programi/Strani/ucnaenota.aspx?jezik=A&amp;fakulteta=FF&amp;sifraue=EGS01</t>
  </si>
  <si>
    <t>EGS02</t>
  </si>
  <si>
    <t>LEKTORAT NEMŠKEGA JEZIKA 1</t>
  </si>
  <si>
    <t>GERMAN LANGUAGE DEVELOPMENT 1</t>
  </si>
  <si>
    <t>https://moja.um.si/studijski-programi/Strani/ucnaenota.aspx?jezik=A&amp;fakulteta=FF&amp;sifraue=EGS02</t>
  </si>
  <si>
    <t>EGS05</t>
  </si>
  <si>
    <t>PRAKTIČNA JEZIKOVNA ZNANJA 1</t>
  </si>
  <si>
    <t>PRACTICAL LANGUAGE SKILLS 1</t>
  </si>
  <si>
    <t>https://moja.um.si/studijski-programi/Strani/ucnaenota.aspx?jezik=A&amp;fakulteta=FF&amp;sifraue=EGS05</t>
  </si>
  <si>
    <t>Lecturer Mateja Žavski Bahč</t>
  </si>
  <si>
    <t>EGS06</t>
  </si>
  <si>
    <t>INTERPRETACIJA LITERARNIH BESEDIL</t>
  </si>
  <si>
    <t>INTERPRETATION OF LITERARY TEXTS</t>
  </si>
  <si>
    <t>https://moja.um.si/studijski-programi/Strani/ucnaenota.aspx?jezik=A&amp;fakulteta=FF&amp;sifraue=EGS06</t>
  </si>
  <si>
    <t>EGS07</t>
  </si>
  <si>
    <t>BRALNA PISMENOST IN PRAVOPIS V NEMŠČINI</t>
  </si>
  <si>
    <t>READING LITERACY AND ORTHOGRAPHY IN GERMAN</t>
  </si>
  <si>
    <t>https://moja.um.si/studijski-programi/Strani/ucnaenota.aspx?jezik=A&amp;fakulteta=FF&amp;sifraue=EGS07</t>
  </si>
  <si>
    <t>EGS08</t>
  </si>
  <si>
    <t>NEMŠKI JEZIK - GLASOSLOVJE</t>
  </si>
  <si>
    <t>GERMAN LANGUAGE - PHONETICS AND PHONOLOGY</t>
  </si>
  <si>
    <t>https://moja.um.si/studijski-programi/Strani/ucnaenota.aspx?jezik=A&amp;fakulteta=FF&amp;sifraue=EGS08</t>
  </si>
  <si>
    <t>EGS09</t>
  </si>
  <si>
    <t>LEKTORAT NEMŠKEGA JEZIKA 2</t>
  </si>
  <si>
    <t>GERMAN LANGUAGE DEVELOPMENT 2</t>
  </si>
  <si>
    <t>https://moja.um.si/studijski-programi/Strani/ucnaenota.aspx?jezik=A&amp;fakulteta=FF&amp;sifraue=EGS09</t>
  </si>
  <si>
    <t>EGS10</t>
  </si>
  <si>
    <t>NEMŠKI JEZIK - OBLIKOSLOVJE</t>
  </si>
  <si>
    <t>GERMAN LANGUAGE - MORPHOLOGY</t>
  </si>
  <si>
    <t>https://moja.um.si/studijski-programi/Strani/ucnaenota.aspx?jezik=A&amp;fakulteta=FF&amp;sifraue=EGS10</t>
  </si>
  <si>
    <t>EGS11</t>
  </si>
  <si>
    <t>NEMŠKO GOVORNO PODROČJE</t>
  </si>
  <si>
    <t>GERMAN SPEAKING AREA</t>
  </si>
  <si>
    <t>https://moja.um.si/studijski-programi/Strani/ucnaenota.aspx?jezik=A&amp;fakulteta=FF&amp;sifraue=EGS11</t>
  </si>
  <si>
    <t>EGS12</t>
  </si>
  <si>
    <t>RAČUNALNIŠKO PODPRTO DELO Z JEZIKOVNIM GRADIVOM</t>
  </si>
  <si>
    <t>COMPUTER ASSISTED WORKING WITH LANGUAGE CORPORA</t>
  </si>
  <si>
    <t>https://moja.um.si/studijski-programi/Strani/ucnaenota.aspx?jezik=A&amp;fakulteta=FF&amp;sifraue=EGS12</t>
  </si>
  <si>
    <t>German and Slovenian</t>
  </si>
  <si>
    <t>EGS13</t>
  </si>
  <si>
    <t>PRAKTIČNA JEZIKOVNA ZNANJA 2</t>
  </si>
  <si>
    <t>PRACTICAL LANGUAGE SKILLS 2</t>
  </si>
  <si>
    <t>https://moja.um.si/studijski-programi/Strani/ucnaenota.aspx?jezik=A&amp;fakulteta=FF&amp;sifraue=EGS13</t>
  </si>
  <si>
    <t>Lecturer Mateja Žavski Bahč, Doris Mlakar Gračner</t>
  </si>
  <si>
    <t>EGS15</t>
  </si>
  <si>
    <t>UVOD V ZVRSTNO POETIKO</t>
  </si>
  <si>
    <t>INTRODUCTION TO GENRE POETICS</t>
  </si>
  <si>
    <t>https://moja.um.si/studijski-programi/Strani/ucnaenota.aspx?jezik=A&amp;fakulteta=FF&amp;sifraue=EGS15</t>
  </si>
  <si>
    <t>EGS16</t>
  </si>
  <si>
    <t>LEKTORAT NEMŠKEGA JEZIKA 3</t>
  </si>
  <si>
    <t>GERMAN LANGUAGE DEVELOPMENT 3</t>
  </si>
  <si>
    <t>https://moja.um.si/studijski-programi/Strani/ucnaenota.aspx?jezik=A&amp;fakulteta=FF&amp;sifraue=EGS16</t>
  </si>
  <si>
    <t>EGS18</t>
  </si>
  <si>
    <t>JEZIKA V STIKU: NEMŠČINA IN SLOVENŠČINA</t>
  </si>
  <si>
    <t>LANGUAGES IN CONTACT: GERMAN AND SLOVENE</t>
  </si>
  <si>
    <t>https://moja.um.si/studijski-programi/Strani/ucnaenota.aspx?jezik=A&amp;fakulteta=FF&amp;sifraue=EGS18</t>
  </si>
  <si>
    <t>EGS19</t>
  </si>
  <si>
    <t>PRAKTIČNA JEZIKOVNA ZNANJA 3</t>
  </si>
  <si>
    <t>PRACTICAL LANGUAGE SKILLS 3</t>
  </si>
  <si>
    <t>https://moja.um.si/studijski-programi/Strani/ucnaenota.aspx?jezik=A&amp;fakulteta=FF&amp;sifraue=EGS19</t>
  </si>
  <si>
    <t>EGS20</t>
  </si>
  <si>
    <t>AVSTRIJSKA KNJIŽEVNOST</t>
  </si>
  <si>
    <t>AUSTRIAN LITERATURE</t>
  </si>
  <si>
    <t>https://moja.um.si/studijski-programi/Strani/ucnaenota.aspx?jezik=A&amp;fakulteta=FF&amp;sifraue=EGS20</t>
  </si>
  <si>
    <t>EGS21</t>
  </si>
  <si>
    <t>JEZIKOVNI SPODRSLJAJI</t>
  </si>
  <si>
    <t>SPEECH ERRORS</t>
  </si>
  <si>
    <t>https://moja.um.si/studijski-programi/Strani/ucnaenota.aspx?jezik=A&amp;fakulteta=FF&amp;sifraue=EGS21</t>
  </si>
  <si>
    <t>EGS22</t>
  </si>
  <si>
    <t>UVOD V LITERARNO USTVARJANJE ŽENSK</t>
  </si>
  <si>
    <t>INTRODUCTION TO WOMEN'S LITERATURE</t>
  </si>
  <si>
    <t>https://moja.um.si/studijski-programi/Strani/ucnaenota.aspx?jezik=A&amp;fakulteta=FF&amp;sifraue=EGS22</t>
  </si>
  <si>
    <t>EGS23</t>
  </si>
  <si>
    <t>NEMŠKI JEZIK - BESEDOTVORJE IN LEKSIKOLOGIJA</t>
  </si>
  <si>
    <t>GERMAN LANGUAGE - WORD FORMATION AND LEXICOLOGY</t>
  </si>
  <si>
    <t>https://moja.um.si/studijski-programi/Strani/ucnaenota.aspx?jezik=A&amp;fakulteta=FF&amp;sifraue=EGS23</t>
  </si>
  <si>
    <t>EGS24</t>
  </si>
  <si>
    <t>LEKTORAT NEMŠKEGA JEZIKA 4</t>
  </si>
  <si>
    <t>GERMAN LANGUAGE DEVELOPMENT 4</t>
  </si>
  <si>
    <t>https://moja.um.si/studijski-programi/Strani/ucnaenota.aspx?jezik=A&amp;fakulteta=FF&amp;sifraue=EGS24</t>
  </si>
  <si>
    <t>EGS25</t>
  </si>
  <si>
    <t>LITERATURA IN KULTURA 2</t>
  </si>
  <si>
    <t>LITERATURE AND CULTURE 2</t>
  </si>
  <si>
    <t>https://moja.um.si/studijski-programi/Strani/ucnaenota.aspx?jezik=A&amp;fakulteta=FF&amp;sifraue=EGS25</t>
  </si>
  <si>
    <t>EGS26</t>
  </si>
  <si>
    <t>NEMŠKI JEZIK - SPOROCANJE</t>
  </si>
  <si>
    <t>GERMAN LANGUAGE - PRAGMALINGUISTICS</t>
  </si>
  <si>
    <t>https://moja.um.si/studijski-programi/Strani/ucnaenota.aspx?jezik=A&amp;fakulteta=FF&amp;sifraue=EGS26</t>
  </si>
  <si>
    <t>EGS27</t>
  </si>
  <si>
    <t>USVAJANJE JEZIKA</t>
  </si>
  <si>
    <t>LANGUAGE ACQUISITION</t>
  </si>
  <si>
    <t>https://moja.um.si/studijski-programi/Strani/ucnaenota.aspx?jezik=A&amp;fakulteta=FF&amp;sifraue=EGS27</t>
  </si>
  <si>
    <t>Lecturer Brigita Kacjan</t>
  </si>
  <si>
    <t>EGS28</t>
  </si>
  <si>
    <t>PRAKTIČNA JEZIKOVNA ZNANJA 4</t>
  </si>
  <si>
    <t>PRACTICAL LANGUAGE SKILLS 4</t>
  </si>
  <si>
    <t>https://moja.um.si/studijski-programi/Strani/ucnaenota.aspx?jezik=A&amp;fakulteta=FF&amp;sifraue=EGS28</t>
  </si>
  <si>
    <t>Lecturer: Austrian language teacher</t>
  </si>
  <si>
    <t>EGS29</t>
  </si>
  <si>
    <t>ŠVICARSKA KNJIŽEVNOST</t>
  </si>
  <si>
    <t>SWISS LITERATURE</t>
  </si>
  <si>
    <t>https://moja.um.si/studijski-programi/Strani/ucnaenota.aspx?jezik=A&amp;fakulteta=FF&amp;sifraue=EGS29</t>
  </si>
  <si>
    <t>EGS30</t>
  </si>
  <si>
    <t>NEMŠKA LITERATURA IN FILM</t>
  </si>
  <si>
    <t>GERMAN LITERATURE AND FILM</t>
  </si>
  <si>
    <t>https://moja.um.si/studijski-programi/Strani/ucnaenota.aspx?jezik=A&amp;fakulteta=FF&amp;sifraue=EGS30</t>
  </si>
  <si>
    <t>EGS33</t>
  </si>
  <si>
    <t>JEZIK IN DRUŽBA</t>
  </si>
  <si>
    <t>LANGUAGE AND SOCIETY</t>
  </si>
  <si>
    <t>https://moja.um.si/studijski-programi/Strani/ucnaenota.aspx?jezik=A&amp;fakulteta=FF&amp;sifraue=EGS33</t>
  </si>
  <si>
    <t>EGS35</t>
  </si>
  <si>
    <t>LITERATURA IN KULTURA 3</t>
  </si>
  <si>
    <t>LITERATURE AND CULTURE 3</t>
  </si>
  <si>
    <t>https://moja.um.si/studijski-programi/Strani/ucnaenota.aspx?jezik=A&amp;fakulteta=FF&amp;sifraue=EGS35</t>
  </si>
  <si>
    <t>EGS36</t>
  </si>
  <si>
    <t>OSNOVE POMENOSLOVJA</t>
  </si>
  <si>
    <t>BASICS OF SEMANTICS</t>
  </si>
  <si>
    <t>https://moja.um.si/studijski-programi/Strani/ucnaenota.aspx?jezik=A&amp;fakulteta=FF&amp;sifraue=EGS36</t>
  </si>
  <si>
    <t>EGS37</t>
  </si>
  <si>
    <t>RETORIKA DISKURZA</t>
  </si>
  <si>
    <t>RHETORICS OF DISCOURSE</t>
  </si>
  <si>
    <t>https://moja.um.si/studijski-programi/Strani/ucnaenota.aspx?jezik=A&amp;fakulteta=FF&amp;sifraue=EGS37</t>
  </si>
  <si>
    <t>EGS38</t>
  </si>
  <si>
    <t>LITERATURA IN MEDIJI</t>
  </si>
  <si>
    <t>LITERATURE AND MEDIA STUDIES</t>
  </si>
  <si>
    <t>https://moja.um.si/studijski-programi/Strani/ucnaenota.aspx?jezik=A&amp;fakulteta=FF&amp;sifraue=EGS38</t>
  </si>
  <si>
    <t>Lecturer Matjaž Birk</t>
  </si>
  <si>
    <t>EGS39</t>
  </si>
  <si>
    <t>PRAKTIČNA JEZIKOVNA ZNANJA 5</t>
  </si>
  <si>
    <t>PRACTICAL LANGUAGE SKILLS 5</t>
  </si>
  <si>
    <t>https://moja.um.si/studijski-programi/Strani/ucnaenota.aspx?jezik=A&amp;fakulteta=FF&amp;sifraue=EGS39</t>
  </si>
  <si>
    <t>Lecturer Milka Enčeva, Austrian language teacher</t>
  </si>
  <si>
    <t>EGS41</t>
  </si>
  <si>
    <t>NEMŠKI JEZIK - FRAZEOLOGIJA</t>
  </si>
  <si>
    <t>GERMAN LANGUAGE - PHRASEOLOGY</t>
  </si>
  <si>
    <t>https://moja.um.si/studijski-programi/Strani/ucnaenota.aspx?jezik=A&amp;fakulteta=FF&amp;sifraue=EGS41</t>
  </si>
  <si>
    <t>EGS42</t>
  </si>
  <si>
    <t>BESEDILOSLOVJE IN STILISTIKA</t>
  </si>
  <si>
    <t>TEXTLINGUISTICS AND STYLISTICS - GENERAL COURSE</t>
  </si>
  <si>
    <t>https://moja.um.si/studijski-programi/Strani/ucnaenota.aspx?jezik=A&amp;fakulteta=FF&amp;sifraue=EGS42</t>
  </si>
  <si>
    <t>EGS43</t>
  </si>
  <si>
    <t>MEDKULTURNOST V KNJIŽEVNOSTI</t>
  </si>
  <si>
    <t>INTERCULTURALITY IN LITERATURE</t>
  </si>
  <si>
    <t>https://moja.um.si/studijski-programi/Strani/ucnaenota.aspx?jezik=A&amp;fakulteta=FF&amp;sifraue=EGS43</t>
  </si>
  <si>
    <t>EGS44</t>
  </si>
  <si>
    <t>NEMŠKO-SLOVENSKI LITERARNI TRANSFER</t>
  </si>
  <si>
    <t>GERMAN-SLOVENE LITERARY TRANSFER</t>
  </si>
  <si>
    <t>https://moja.um.si/studijski-programi/Strani/ucnaenota.aspx?jezik=A&amp;fakulteta=FF&amp;sifraue=EGS44</t>
  </si>
  <si>
    <t>EGS45</t>
  </si>
  <si>
    <t>NEMŠKI JEZIK - IZBRANE TEME</t>
  </si>
  <si>
    <t>GERMAN LANGUAGE - SELECTED TOPICS</t>
  </si>
  <si>
    <t>https://moja.um.si/studijski-programi/Strani/ucnaenota.aspx?jezik=A&amp;fakulteta=FF&amp;sifraue=EGS45</t>
  </si>
  <si>
    <t>EGS46</t>
  </si>
  <si>
    <t>PRAKTIČNA JEZIKOVNA ZNANJA 6</t>
  </si>
  <si>
    <t>PRACTICAL LANGUAGE SKILLS 6</t>
  </si>
  <si>
    <t>https://moja.um.si/studijski-programi/Strani/ucnaenota.aspx?jezik=A&amp;fakulteta=FF&amp;sifraue=EGS46</t>
  </si>
  <si>
    <t>EGS49</t>
  </si>
  <si>
    <t>VSAKDANJE METAFORE</t>
  </si>
  <si>
    <t>EVERYDAY METAPHORS</t>
  </si>
  <si>
    <t>https://moja.um.si/studijski-programi/Strani/ucnaenota.aspx?jezik=A&amp;fakulteta=FF&amp;sifraue=EGS49</t>
  </si>
  <si>
    <t>Department of Sociology</t>
  </si>
  <si>
    <t>EIS07</t>
  </si>
  <si>
    <t>TEORIJE KRIMINALITETE IN DEVIANTNOSTI</t>
  </si>
  <si>
    <t>THEORIES OF CRIME AND DEVIANCE</t>
  </si>
  <si>
    <t>https://moja.um.si/studijski-programi/Strani/ucnaenota.aspx?jezik=A&amp;fakulteta=FF&amp;sifraue=EIS07</t>
  </si>
  <si>
    <t>EIS08</t>
  </si>
  <si>
    <t>KULTURA IN OSEBNOST</t>
  </si>
  <si>
    <t>CULTURE AND PERSONALITY</t>
  </si>
  <si>
    <t>https://moja.um.si/studijski-programi/Strani/ucnaenota.aspx?jezik=A&amp;fakulteta=FF&amp;sifraue=EIS08</t>
  </si>
  <si>
    <t>EIS10</t>
  </si>
  <si>
    <t>ČLOVEK MED NARAVO, DRUŽBO IN KULTURO</t>
  </si>
  <si>
    <t>HUMANS BETWEEN NATURE, SOCIETY AND CULTURE</t>
  </si>
  <si>
    <t>https://moja.um.si/studijski-programi/Strani/ucnaenota.aspx?jezik=A&amp;fakulteta=FF&amp;sifraue=EIS10</t>
  </si>
  <si>
    <t>EIS12</t>
  </si>
  <si>
    <t>TUJI JEZIK I (ANGLEŠČINA I)</t>
  </si>
  <si>
    <t>FOREIGN LANGUAGE I (ENGLISH I)</t>
  </si>
  <si>
    <t>https://moja.um.si/studijski-programi/Strani/ucnaenota.aspx?jezik=A&amp;fakulteta=FF&amp;sifraue=EIS12</t>
  </si>
  <si>
    <t>EIS13</t>
  </si>
  <si>
    <t>TUJI JEZIK II (ANGLEŠČINA II)</t>
  </si>
  <si>
    <t>FOREIGN LANGUAGE II (ENGLISH II)</t>
  </si>
  <si>
    <t>https://moja.um.si/studijski-programi/Strani/ucnaenota.aspx?jezik=A&amp;fakulteta=FF&amp;sifraue=EIS13</t>
  </si>
  <si>
    <t>EIS17</t>
  </si>
  <si>
    <t>ANALIZA DRUŽBOSLOVNIH IN HUMANISTIČNIH BESEDIL</t>
  </si>
  <si>
    <t>ANALYSES OF SCIENTIFIC TEXTS FROM HUMANITIES AND SOCIAL SCIENCES</t>
  </si>
  <si>
    <t>https://moja.um.si/studijski-programi/Strani/ucnaenota.aspx?jezik=A&amp;fakulteta=FF&amp;sifraue=EIS17</t>
  </si>
  <si>
    <t>EISC07</t>
  </si>
  <si>
    <t>SOCIALNA ANTROPOLOGIJA I</t>
  </si>
  <si>
    <t>SOCIAL ANTHROPOLOGY I</t>
  </si>
  <si>
    <t>https://moja.um.si/studijski-programi/Strani/ucnaenota.aspx?jezik=A&amp;fakulteta=FF&amp;sifraue=EISC07</t>
  </si>
  <si>
    <t>Department of Psychology</t>
  </si>
  <si>
    <t>EP01</t>
  </si>
  <si>
    <t>ZGODOVINA IN METODE PSIHOLOGIJE</t>
  </si>
  <si>
    <t>HISTORY AND PSYCHOLOGICAL METHODS</t>
  </si>
  <si>
    <t>https://moja.um.si/studijski-programi/Strani/ucnaenota.aspx?jezik=A&amp;fakulteta=FF&amp;sifraue=EP01</t>
  </si>
  <si>
    <t>Only students of Psychology; in the form of individual consultations and seminars for Erasmus students. Lecturer Nejc Plohl</t>
  </si>
  <si>
    <t>EP05</t>
  </si>
  <si>
    <t>UVOD V RAZVOJNO PSIHOLOGIJO</t>
  </si>
  <si>
    <t>INTRODUCTION TO DEVELOPMENTAL PSYCHOLOGY</t>
  </si>
  <si>
    <t>https://moja.um.si/studijski-programi/Strani/ucnaenota.aspx?jezik=A&amp;fakulteta=FF&amp;sifraue=EP05</t>
  </si>
  <si>
    <t>Only for students of Psychology; in the form of individual consultations for Erasmus students</t>
  </si>
  <si>
    <t>EP08</t>
  </si>
  <si>
    <t>VIŠJI SPOZNAVNI PROCESI</t>
  </si>
  <si>
    <t>COGNITIVE PROCESSES</t>
  </si>
  <si>
    <t>https://moja.um.si/studijski-programi/Strani/ucnaenota.aspx?jezik=A&amp;fakulteta=FF&amp;sifraue=EP08</t>
  </si>
  <si>
    <t>EP19</t>
  </si>
  <si>
    <t>SOCIALNA PSIHOLOGIJA 2</t>
  </si>
  <si>
    <t>SOCIAL PSYCHOLOGY 2</t>
  </si>
  <si>
    <t>https://moja.um.si/studijski-programi/Strani/ucnaenota.aspx?jezik=A&amp;fakulteta=FF&amp;sifraue=EP19</t>
  </si>
  <si>
    <t>Only students of Psychology; in the form of individual consultations and seminars for Erasmus students</t>
  </si>
  <si>
    <t>EP20</t>
  </si>
  <si>
    <t>PEDAGOŠKA PSIHOLOGIJA 2</t>
  </si>
  <si>
    <t>EDUCATIONAL PSYCHOLOGY 2</t>
  </si>
  <si>
    <t>https://moja.um.si/studijski-programi/Strani/ucnaenota.aspx?jezik=A&amp;fakulteta=FF&amp;sifraue=EP20</t>
  </si>
  <si>
    <t>EP24</t>
  </si>
  <si>
    <t>MEDOSEBNI ODNOSI IN KOMUNIKACIJA</t>
  </si>
  <si>
    <t>INTERPERSONAL RELATIONS AND COMMUNICATION</t>
  </si>
  <si>
    <t>https://moja.um.si/studijski-programi/Strani/ucnaenota.aspx?jezik=A&amp;fakulteta=FF&amp;sifraue=EP24</t>
  </si>
  <si>
    <t>EP31</t>
  </si>
  <si>
    <t>FILOZOFIJA PSIHOLOGIJE</t>
  </si>
  <si>
    <t>PHILOSOPHY OF PSYCHOLOGY</t>
  </si>
  <si>
    <t>https://moja.um.si/studijski-programi/Strani/ucnaenota.aspx?jezik=A&amp;fakulteta=FF&amp;sifraue=EP31</t>
  </si>
  <si>
    <t>EP46</t>
  </si>
  <si>
    <t>ZGODOVINA PSIHIČNEGA</t>
  </si>
  <si>
    <t>HISTORY OF THE MENTAL</t>
  </si>
  <si>
    <t>https://moja.um.si/studijski-programi/Strani/ucnaenota.aspx?jezik=A&amp;fakulteta=FF&amp;sifraue=EP46</t>
  </si>
  <si>
    <t>EP47</t>
  </si>
  <si>
    <t>KRITIČNO MIŠLJENJE Z OSNOVAMI ARGUMENTACIJE</t>
  </si>
  <si>
    <t>CRITICAL THINKING WITH ELEMENTARY ARGUMENTATION</t>
  </si>
  <si>
    <t>https://moja.um.si/studijski-programi/Strani/ucnaenota.aspx?jezik=A&amp;fakulteta=FF&amp;sifraue=EP47</t>
  </si>
  <si>
    <t>EP51</t>
  </si>
  <si>
    <t>UVOD V PSIHOLOGIJO DELA IN ORGANIZACIJ</t>
  </si>
  <si>
    <t>INTRODUCTION TO WORK AND ORGANIZATIONAL PSYCHOLOGY</t>
  </si>
  <si>
    <t>https://moja.um.si/studijski-programi/Strani/ucnaenota.aspx?jezik=A&amp;fakulteta=FF&amp;sifraue=EP51</t>
  </si>
  <si>
    <t>Department of Slavic Languages and Literature</t>
  </si>
  <si>
    <t>ESS02</t>
  </si>
  <si>
    <t>SLOVANSKA JEZIKOVNA DEDIŠČINA</t>
  </si>
  <si>
    <t>SLAVIC LANGUAGE HERITAGE</t>
  </si>
  <si>
    <t>https://moja.um.si/studijski-programi/Strani/ucnaenota.aspx?jezik=A&amp;fakulteta=FF&amp;sifraue=ESS02</t>
  </si>
  <si>
    <t>Slovenian, English</t>
  </si>
  <si>
    <t>ESS06</t>
  </si>
  <si>
    <t>TEORIJA KNJIŽEVNOSTI</t>
  </si>
  <si>
    <t>THEORY OF LITERATURE</t>
  </si>
  <si>
    <t>https://moja.um.si/studijski-programi/Strani/ucnaenota.aspx?jezik=A&amp;fakulteta=FF&amp;sifraue=ESS06</t>
  </si>
  <si>
    <t>Individual consultations for Erasmus students; with the option of joining classes in Slovenian language</t>
  </si>
  <si>
    <t>ESS08</t>
  </si>
  <si>
    <t>TEORIJA LITERARNIH VRST</t>
  </si>
  <si>
    <t>THEORY OF LITERARY FORMS</t>
  </si>
  <si>
    <t>https://moja.um.si/studijski-programi/Strani/ucnaenota.aspx?jezik=A&amp;fakulteta=FF&amp;sifraue=ESS08</t>
  </si>
  <si>
    <t>ESS10</t>
  </si>
  <si>
    <t>SVETOVNA KNJIŽEVNOST</t>
  </si>
  <si>
    <t>WORLD LITERATURE</t>
  </si>
  <si>
    <t>https://moja.um.si/studijski-programi/Strani/ucnaenota.aspx?jezik=A&amp;fakulteta=FF&amp;sifraue=ESS10</t>
  </si>
  <si>
    <t>ESS35</t>
  </si>
  <si>
    <t>LEKTORAT SLOVANSKEGA JEZIKA - SRBŠCINA</t>
  </si>
  <si>
    <t>SLAVIC LANGUAGE DEVELOPMENT - SERBIAN LANGUAGE</t>
  </si>
  <si>
    <t>https://moja.um.si/studijski-programi/Strani/ucnaenota.aspx?jezik=A&amp;fakulteta=FF&amp;sifraue=ESS35</t>
  </si>
  <si>
    <t>Serbian, Slovenian, English</t>
  </si>
  <si>
    <t>With the option of individual consultations in English</t>
  </si>
  <si>
    <t>ESSL01</t>
  </si>
  <si>
    <t>ZGODOVINA SLOVENSKEGA KNJIŽNEGA JEZIKA</t>
  </si>
  <si>
    <t>HISTORY OF THE SLOVENE LITERARY LANGUAGE</t>
  </si>
  <si>
    <t>https://moja.um.si/studijski-programi/Strani/ucnaenota.aspx?jezik=A&amp;fakulteta=FF&amp;sifraue=ESSL01</t>
  </si>
  <si>
    <t>Department of History</t>
  </si>
  <si>
    <t>EZS02</t>
  </si>
  <si>
    <t>RIMSKA ZGODOVINA IN SLOVENSKI PROSTOR V ANTIKI</t>
  </si>
  <si>
    <t>ROMAN HISTORY AND THE SLOVENE TERRITORY IN ANTIQUITY</t>
  </si>
  <si>
    <t>https://moja.um.si/studijski-programi/Strani/ucnaenota.aspx?jezik=A&amp;fakulteta=FF&amp;sifraue=EZS02</t>
  </si>
  <si>
    <t>Slovenian</t>
  </si>
  <si>
    <t>Individual consultations in English</t>
  </si>
  <si>
    <t>EZS06</t>
  </si>
  <si>
    <t>NEEVROPSKA ZGODOVINA SREDNJEGA VEKA</t>
  </si>
  <si>
    <t>NON-EUROPEAN HISTORY IN THE MIDDLE AGES</t>
  </si>
  <si>
    <t>https://moja.um.si/studijski-programi/Strani/ucnaenota.aspx?jezik=A&amp;fakulteta=FF&amp;sifraue=EZS06</t>
  </si>
  <si>
    <t>EZS09</t>
  </si>
  <si>
    <t>ZGODOVINA SLOVENSKEGA PROSTORA V ZGODNJEM NOVEM VEKU</t>
  </si>
  <si>
    <t>HISTORY OF THE SLOVENE TERRITORY IN THE EARLY MODERN PERIOD</t>
  </si>
  <si>
    <t>https://moja.um.si/studijski-programi/Strani/ucnaenota.aspx?jezik=A&amp;fakulteta=FF&amp;sifraue=EZS09</t>
  </si>
  <si>
    <t>EZS10</t>
  </si>
  <si>
    <t>NEEVROPSKA ZGODOVINA ZGODNJEGA NOVEGA VEKA</t>
  </si>
  <si>
    <t>NON-EUROPEAN HISTORY IN THE EARLY MODERN PERIOD</t>
  </si>
  <si>
    <t>https://moja.um.si/studijski-programi/Strani/ucnaenota.aspx?jezik=A&amp;fakulteta=FF&amp;sifraue=EZS10</t>
  </si>
  <si>
    <t>EZS11</t>
  </si>
  <si>
    <t>EVROPSKA ZGODOVINA ZGODNJEGA NOVEGA VEKA</t>
  </si>
  <si>
    <t>HISTORY OF EUROPE IN THE EARLY MODERN PERIOD</t>
  </si>
  <si>
    <t>https://moja.um.si/studijski-programi/Strani/ucnaenota.aspx?jezik=A&amp;fakulteta=FF&amp;sifraue=EZS11</t>
  </si>
  <si>
    <t>EZS12</t>
  </si>
  <si>
    <t>TEMELJNE ZGODOVINSKE VEDE</t>
  </si>
  <si>
    <t>HISTORICAL AUXILIARY SCIENCES</t>
  </si>
  <si>
    <t>https://moja.um.si/studijski-programi/Strani/ucnaenota.aspx?jezik=A&amp;fakulteta=FF&amp;sifraue=EZS12</t>
  </si>
  <si>
    <t>EZZG01</t>
  </si>
  <si>
    <t>ZGODOVINA ZGODNJIH CIVILIZACIJ</t>
  </si>
  <si>
    <t>HISTORY OF EARLY CULTURES</t>
  </si>
  <si>
    <t>https://moja.um.si/studijski-programi/Strani/ucnaenota.aspx?jezik=A&amp;fakulteta=FF&amp;sifraue=EZZG01</t>
  </si>
  <si>
    <t>EZZG02</t>
  </si>
  <si>
    <t>GRŠKA ZGODOVINA</t>
  </si>
  <si>
    <t>GREEK HISTORY</t>
  </si>
  <si>
    <t>https://moja.um.si/studijski-programi/Strani/ucnaenota.aspx?jezik=A&amp;fakulteta=FF&amp;sifraue=EZZG02</t>
  </si>
  <si>
    <t>EZZG03</t>
  </si>
  <si>
    <t>EVROPSKA ZGODOVINA SREDNJEGA VEKA</t>
  </si>
  <si>
    <t>HISTORY OF EUROPE IN THE MIDDLE AGES</t>
  </si>
  <si>
    <t>https://moja.um.si/studijski-programi/Strani/ucnaenota.aspx?jezik=A&amp;fakulteta=FF&amp;sifraue=EZZG03</t>
  </si>
  <si>
    <t>EZZG05</t>
  </si>
  <si>
    <t>KULTURNA ZGODOVINA (STAREJŠA)</t>
  </si>
  <si>
    <t>CULTURAL HISTORY (OLDER)</t>
  </si>
  <si>
    <t>https://moja.um.si/studijski-programi/Strani/ucnaenota.aspx?jezik=A&amp;fakulteta=FF&amp;sifraue=EZZG05</t>
  </si>
  <si>
    <t>EZZG06</t>
  </si>
  <si>
    <t>CERKVENA ZGODOVINA (STAREJŠA)</t>
  </si>
  <si>
    <t>CHURCH HISTORY (OLDER)</t>
  </si>
  <si>
    <t>https://moja.um.si/studijski-programi/Strani/ucnaenota.aspx?jezik=A&amp;fakulteta=FF&amp;sifraue=EZZG06</t>
  </si>
  <si>
    <t>EZZG08</t>
  </si>
  <si>
    <t>GOSPODARSKA ZGODOVINA (STAREJŠA)</t>
  </si>
  <si>
    <t>ECONOMIC HISTORY (OLDER)</t>
  </si>
  <si>
    <t>https://moja.um.si/studijski-programi/Strani/ucnaenota.aspx?jezik=A&amp;fakulteta=FF&amp;sifraue=EZZG08</t>
  </si>
  <si>
    <t>EZZG12</t>
  </si>
  <si>
    <t>CERKVENA ZGODOVINA (NOVEJŠA)</t>
  </si>
  <si>
    <t>CHURCH HISTORY (RECENT)</t>
  </si>
  <si>
    <t>https://moja.um.si/studijski-programi/Strani/ucnaenota.aspx?jezik=A&amp;fakulteta=FF&amp;sifraue=EZZG12</t>
  </si>
  <si>
    <t>EZZG13</t>
  </si>
  <si>
    <t>GOSPODARSKA ZGODOVINA (NOVEJŠA)</t>
  </si>
  <si>
    <t>ECONOMIC HISTORY (RECENT)</t>
  </si>
  <si>
    <t>https://moja.um.si/studijski-programi/Strani/ucnaenota.aspx?jezik=A&amp;fakulteta=FF&amp;sifraue=EZZG13</t>
  </si>
  <si>
    <t>Department of Philosophy</t>
  </si>
  <si>
    <t>FILDN10</t>
  </si>
  <si>
    <t>DILEME SPOZNANJA</t>
  </si>
  <si>
    <t>THE DILEMMAS OF KNOWLEDGE</t>
  </si>
  <si>
    <t>https://moja.um.si/studijski-programi/Strani/ucnaenota.aspx?jezik=A&amp;fakulteta=FF&amp;sifraue=FILDN10</t>
  </si>
  <si>
    <t>FILDP15</t>
  </si>
  <si>
    <t>FILOZOFIJA IN UMETNA INTELIGENCA</t>
  </si>
  <si>
    <t>PHILOSOPHY AND ARTIFICIAL INTELLIGENCE</t>
  </si>
  <si>
    <t>https://moja.um.si/studijski-programi/Strani/ucnaenota.aspx?jezik=A&amp;fakulteta=FF&amp;sifraue=FILDP15</t>
  </si>
  <si>
    <t>FILDP17</t>
  </si>
  <si>
    <t>https://moja.um.si/studijski-programi/Strani/ucnaenota.aspx?jezik=A&amp;fakulteta=FF&amp;sifraue=FILDP17</t>
  </si>
  <si>
    <t>FILDP18</t>
  </si>
  <si>
    <t>IZBRANE TEME IZ FILOZOFIJE RELIGIJE</t>
  </si>
  <si>
    <t>SELECTED ISSUES IN THE PHILOSOPHY OF RELIGION</t>
  </si>
  <si>
    <t>https://moja.um.si/studijski-programi/Strani/ucnaenota.aspx?jezik=A&amp;fakulteta=FF&amp;sifraue=FILDP18</t>
  </si>
  <si>
    <t>FILZS04</t>
  </si>
  <si>
    <t>KANT IN METAFIZIKA IZKUSTVA</t>
  </si>
  <si>
    <t>KANT AND THE METAPHYSICS OF EXPERIENCE</t>
  </si>
  <si>
    <t>https://moja.um.si/studijski-programi/Strani/ucnaenota.aspx?jezik=A&amp;fakulteta=FF&amp;sifraue=FILZS04</t>
  </si>
  <si>
    <t>FILZS05</t>
  </si>
  <si>
    <t>ONTOLOGIJA DRUŽBENEGA SVETA</t>
  </si>
  <si>
    <t>ONTOLOGY OF SOCIAL REALITY</t>
  </si>
  <si>
    <t>https://moja.um.si/studijski-programi/Strani/ucnaenota.aspx?jezik=A&amp;fakulteta=FF&amp;sifraue=FILZS05</t>
  </si>
  <si>
    <t>FILZS08</t>
  </si>
  <si>
    <t>FILOZOFIJA UMETNOSTI</t>
  </si>
  <si>
    <t>PHILOSOPHY OF ART</t>
  </si>
  <si>
    <t>https://moja.um.si/studijski-programi/Strani/ucnaenota.aspx?jezik=A&amp;fakulteta=FF&amp;sifraue=FILZS08</t>
  </si>
  <si>
    <t>FL01</t>
  </si>
  <si>
    <t>UVOD V FILOZOFIJO</t>
  </si>
  <si>
    <t>INTRODUCTION TO PHILOSOPHY</t>
  </si>
  <si>
    <t>https://moja.um.si/studijski-programi/Strani/ucnaenota.aspx?jezik=A&amp;fakulteta=FF&amp;sifraue=FL01</t>
  </si>
  <si>
    <t>FL02</t>
  </si>
  <si>
    <t>CRITICAL THINKING WITH ELEMENTARY ARGUMEMENTATION</t>
  </si>
  <si>
    <t>https://moja.um.si/studijski-programi/Strani/ucnaenota.aspx?jezik=A&amp;fakulteta=FF&amp;sifraue=FL02</t>
  </si>
  <si>
    <t>FL05</t>
  </si>
  <si>
    <t>ESTETIKA</t>
  </si>
  <si>
    <t>AESTHETICS</t>
  </si>
  <si>
    <t>https://moja.um.si/studijski-programi/Strani/ucnaenota.aspx?jezik=A&amp;fakulteta=FF&amp;sifraue=FL05</t>
  </si>
  <si>
    <t>FL28</t>
  </si>
  <si>
    <t>FILOZOFIJA DUHA</t>
  </si>
  <si>
    <t>PHILOSOPHY OF MIND</t>
  </si>
  <si>
    <t>https://moja.um.si/studijski-programi/Strani/ucnaenota.aspx?jezik=A&amp;fakulteta=FF&amp;sifraue=FL28</t>
  </si>
  <si>
    <t>FL43</t>
  </si>
  <si>
    <t>IZBRANE TEME IZ METAFIZIKE</t>
  </si>
  <si>
    <t>SELECTED ISSUES IN METAPHYSICS</t>
  </si>
  <si>
    <t>https://moja.um.si/studijski-programi/Strani/ucnaenota.aspx?jezik=A&amp;fakulteta=FF&amp;sifraue=FL43</t>
  </si>
  <si>
    <t>Lecturer Bojan Borstner</t>
  </si>
  <si>
    <t>FL51</t>
  </si>
  <si>
    <t>ŠPORT IN HUMANISTIKA</t>
  </si>
  <si>
    <t>SPORT AND HUMANITIES</t>
  </si>
  <si>
    <t>https://moja.um.si/studijski-programi/Strani/ucnaenota.aspx?jezik=A&amp;fakulteta=FF&amp;sifraue=FL51</t>
  </si>
  <si>
    <t>FL53</t>
  </si>
  <si>
    <t>FILOZOFIJA RELIGIJE</t>
  </si>
  <si>
    <t>PHILOSOPHY OF RELIGION</t>
  </si>
  <si>
    <t>https://moja.um.si/studijski-programi/Strani/ucnaenota.aspx?jezik=A&amp;fakulteta=FF&amp;sifraue=FL53</t>
  </si>
  <si>
    <t>GDPS06</t>
  </si>
  <si>
    <t>JEZIK IN MIGRACIJE</t>
  </si>
  <si>
    <t>LANGUAGE AND MIGRATION</t>
  </si>
  <si>
    <t>https://moja.um.si/studijski-programi/Strani/ucnaenota.aspx?jezik=A&amp;fakulteta=FF&amp;sifraue=GDPS06</t>
  </si>
  <si>
    <t>GDPS07</t>
  </si>
  <si>
    <t>KLJUCNE KOMPTENECE I</t>
  </si>
  <si>
    <t>KEY COMPETENCES I</t>
  </si>
  <si>
    <t>https://moja.um.si/studijski-programi/Strani/ucnaenota.aspx?jezik=A&amp;fakulteta=FF&amp;sifraue=GDPS07</t>
  </si>
  <si>
    <t>Department of Geography</t>
  </si>
  <si>
    <t>GE02</t>
  </si>
  <si>
    <t>PLANETARNA GEOGRAFIJA</t>
  </si>
  <si>
    <t>PLANETARY GEOGRAPHY</t>
  </si>
  <si>
    <t>https://moja.um.si/studijski-programi/Strani/ucnaenota.aspx?jezik=A&amp;fakulteta=FF&amp;sifraue=GE02</t>
  </si>
  <si>
    <t>GE04</t>
  </si>
  <si>
    <t>GEOGRAFIJA PREBIVALSTVA</t>
  </si>
  <si>
    <t>POPULATION GEOGRAPHY</t>
  </si>
  <si>
    <t>https://moja.um.si/studijski-programi/Strani/ucnaenota.aspx?jezik=A&amp;fakulteta=FF&amp;sifraue=GE04</t>
  </si>
  <si>
    <t>GE06</t>
  </si>
  <si>
    <t>HIDROGEOGRAFIJA</t>
  </si>
  <si>
    <t>HIDROGEOGRAPHY</t>
  </si>
  <si>
    <t>https://moja.um.si/studijski-programi/Strani/ucnaenota.aspx?jezik=A&amp;fakulteta=FF&amp;sifraue=GE06</t>
  </si>
  <si>
    <t>GE09</t>
  </si>
  <si>
    <t>EKONOMSKA GEOGRAFIJA</t>
  </si>
  <si>
    <t>ECONOMIC GEOGRAPHY</t>
  </si>
  <si>
    <t>https://moja.um.si/studijski-programi/Strani/ucnaenota.aspx?jezik=A&amp;fakulteta=FF&amp;sifraue=GE09</t>
  </si>
  <si>
    <t>GE13</t>
  </si>
  <si>
    <t>SOCIO-EKONOMSKE STRUKTURE SLOVENSKIH POKRAJIN</t>
  </si>
  <si>
    <t>SOCIO-ECONOMIC STRUCTURES OF SLOVENIAN REGIONS</t>
  </si>
  <si>
    <t>https://moja.um.si/studijski-programi/Strani/ucnaenota.aspx?jezik=A&amp;fakulteta=FF&amp;sifraue=GE13</t>
  </si>
  <si>
    <t>GE14</t>
  </si>
  <si>
    <t>GEOGRAFIJA NASELIJ</t>
  </si>
  <si>
    <t>GEOGRAPHY OF SETTLEMENTS</t>
  </si>
  <si>
    <t>https://moja.um.si/studijski-programi/Strani/ucnaenota.aspx?jezik=A&amp;fakulteta=FF&amp;sifraue=GE14</t>
  </si>
  <si>
    <t>GE15</t>
  </si>
  <si>
    <t>EKOLOŠKA GEOGRAFIJA</t>
  </si>
  <si>
    <t>ECOLOGICAL GEOGRAPHY</t>
  </si>
  <si>
    <t>https://moja.um.si/studijski-programi/Strani/ucnaenota.aspx?jezik=A&amp;fakulteta=FF&amp;sifraue=GE15</t>
  </si>
  <si>
    <t>GE17</t>
  </si>
  <si>
    <t>GEOGRAFIJA TURIZMA</t>
  </si>
  <si>
    <t>GEOGRAPHY OF TOURISM</t>
  </si>
  <si>
    <t>https://moja.um.si/studijski-programi/Strani/ucnaenota.aspx?jezik=A&amp;fakulteta=FF&amp;sifraue=GE17</t>
  </si>
  <si>
    <t>GE23</t>
  </si>
  <si>
    <t>VAROVANJE PRSTI</t>
  </si>
  <si>
    <t>SOIL PROTECTION</t>
  </si>
  <si>
    <t>https://moja.um.si/studijski-programi/Strani/ucnaenota.aspx?jezik=A&amp;fakulteta=FF&amp;sifraue=GE23</t>
  </si>
  <si>
    <t>GE26</t>
  </si>
  <si>
    <t>GEOGRAFIJA PODEŽELJA</t>
  </si>
  <si>
    <t>GEOGRAPHY OF RURAL AREAS</t>
  </si>
  <si>
    <t>https://moja.um.si/studijski-programi/Strani/ucnaenota.aspx?jezik=A&amp;fakulteta=FF&amp;sifraue=GE26</t>
  </si>
  <si>
    <t>GE30</t>
  </si>
  <si>
    <t>KLIMATOGEOGRAFIJA</t>
  </si>
  <si>
    <t>KLIMATOGEOGRAPHY</t>
  </si>
  <si>
    <t>https://moja.um.si/studijski-programi/Strani/ucnaenota.aspx?jezik=A&amp;fakulteta=FF&amp;sifraue=GE30</t>
  </si>
  <si>
    <t>GE33</t>
  </si>
  <si>
    <t>KVANTITATIVNE METODE V GEOGRAFIJI</t>
  </si>
  <si>
    <t>QUANTITATIVE METHODS IN GEOGRAPHY</t>
  </si>
  <si>
    <t>https://moja.um.si/studijski-programi/Strani/ucnaenota.aspx?jezik=A&amp;fakulteta=FF&amp;sifraue=GE33</t>
  </si>
  <si>
    <t>GE40</t>
  </si>
  <si>
    <t>ANTROPOGENE PODNEBNE SPREMEMBE</t>
  </si>
  <si>
    <t>ANTHROPOGENIC CLIMATIC CHANGES</t>
  </si>
  <si>
    <t>https://moja.um.si/studijski-programi/Strani/ucnaenota.aspx?jezik=A&amp;fakulteta=FF&amp;sifraue=GE40</t>
  </si>
  <si>
    <t>GE44</t>
  </si>
  <si>
    <t>PROJEKTNO DELO V GEOGRAFIJI</t>
  </si>
  <si>
    <t>PROJECT WORK IN GEOGRAPHY</t>
  </si>
  <si>
    <t>https://moja.um.si/studijski-programi/Strani/ucnaenota.aspx?jezik=A&amp;fakulteta=FF&amp;sifraue=GE44</t>
  </si>
  <si>
    <t>GE46</t>
  </si>
  <si>
    <t>DALJINSKO ZAZNAVANJE GEOGRAFSKIH PODATKOV</t>
  </si>
  <si>
    <t>REMOTE SENSING OF GEOGRAPHICAL DATA</t>
  </si>
  <si>
    <t>https://moja.um.si/studijski-programi/Strani/ucnaenota.aspx?jezik=A&amp;fakulteta=FF&amp;sifraue=GE46</t>
  </si>
  <si>
    <t>GENS04</t>
  </si>
  <si>
    <t>NEMŠČINA V MEDKULTURNEM POSLOVNEM SPORAZUMEVANJU</t>
  </si>
  <si>
    <t>GERMAN IN INTERCULTURAL BUSINESS COMMUNICATION</t>
  </si>
  <si>
    <t>https://moja.um.si/studijski-programi/Strani/ucnaenota.aspx?jezik=A&amp;fakulteta=FF&amp;sifraue=GENS04</t>
  </si>
  <si>
    <t>GENS05</t>
  </si>
  <si>
    <t>SODOBNI JEZIKOVNI TRENDI V PISNI KOMUNIKACIJI V NEMŠČINI</t>
  </si>
  <si>
    <t>MODERN LINGUISTIC TRENDS IN WRITTEN COMMUNICATION IN GERMAN</t>
  </si>
  <si>
    <t>https://moja.um.si/studijski-programi/Strani/ucnaenota.aspx?jezik=A&amp;fakulteta=FF&amp;sifraue=GENS05</t>
  </si>
  <si>
    <t>GEODN02</t>
  </si>
  <si>
    <t>UREJANJE PROSTORA</t>
  </si>
  <si>
    <t>SPATIAL PLANNING</t>
  </si>
  <si>
    <t>https://moja.um.si/studijski-programi/Strani/ucnaenota.aspx?jezik=A&amp;fakulteta=FF&amp;sifraue=GEODN02</t>
  </si>
  <si>
    <t>GEODN06</t>
  </si>
  <si>
    <t>EKOREMEDIACIJE</t>
  </si>
  <si>
    <t>ECOREMEDIATION</t>
  </si>
  <si>
    <t>https://moja.um.si/studijski-programi/Strani/ucnaenota.aspx?jezik=A&amp;fakulteta=FF&amp;sifraue=GEODN06</t>
  </si>
  <si>
    <t>GEODN10</t>
  </si>
  <si>
    <t>URBANA GEOGRAFIJA</t>
  </si>
  <si>
    <t>URBAN GEOGRAPHY</t>
  </si>
  <si>
    <t>https://moja.um.si/studijski-programi/Strani/ucnaenota.aspx?jezik=A&amp;fakulteta=FF&amp;sifraue=GEODN10</t>
  </si>
  <si>
    <t>GEODN13</t>
  </si>
  <si>
    <t>VSEŽIVLJENJSKO IZOBRAŽEVANJE ZA TRAJNOSTNOST</t>
  </si>
  <si>
    <t>LIFELONG LEARNING FOR SUSTAINABILITY</t>
  </si>
  <si>
    <t>https://moja.um.si/studijski-programi/Strani/ucnaenota.aspx?jezik=A&amp;fakulteta=FF&amp;sifraue=GEODN13</t>
  </si>
  <si>
    <t>GEODP08</t>
  </si>
  <si>
    <t>REGIONALNA GEOGRAFIJA SEVERNE AMERIKE IN AVSTRALIJE</t>
  </si>
  <si>
    <t>REGIONAL GEOGRAPHY OF NORTH-AMERICA AND AUSTRALIA</t>
  </si>
  <si>
    <t>https://moja.um.si/studijski-programi/Strani/ucnaenota.aspx?jezik=A&amp;fakulteta=FF&amp;sifraue=GEODP08</t>
  </si>
  <si>
    <t>GEODP09</t>
  </si>
  <si>
    <t>REGIONALNA GEOGRAFIJA AZIJE</t>
  </si>
  <si>
    <t>REGIONAL GEOGRAPHY OF ASIA</t>
  </si>
  <si>
    <t>https://moja.um.si/studijski-programi/Strani/ucnaenota.aspx?jezik=A&amp;fakulteta=FF&amp;sifraue=GEODP09</t>
  </si>
  <si>
    <t>GEODP10</t>
  </si>
  <si>
    <t>REGIONALNA GEOGRAFIJA AFRIKE</t>
  </si>
  <si>
    <t>REGIONAL GEOGRAPHY OF AFRICA</t>
  </si>
  <si>
    <t>https://moja.um.si/studijski-programi/Strani/ucnaenota.aspx?jezik=A&amp;fakulteta=FF&amp;sifraue=GEODP10</t>
  </si>
  <si>
    <t>GEODP12</t>
  </si>
  <si>
    <t>REGIONALNA GEOGRAFIJA LATINSKE AMERIKE</t>
  </si>
  <si>
    <t>REGIONAL GEOGRAPHY OF LATIN AMERICA</t>
  </si>
  <si>
    <t>https://moja.um.si/studijski-programi/Strani/ucnaenota.aspx?jezik=A&amp;fakulteta=FF&amp;sifraue=GEODP12</t>
  </si>
  <si>
    <t>GEOZS03</t>
  </si>
  <si>
    <t>GLOBALIZACIJA</t>
  </si>
  <si>
    <t>GLOBALISATION</t>
  </si>
  <si>
    <t>https://moja.um.si/studijski-programi/Strani/ucnaenota.aspx?jezik=A&amp;fakulteta=FF&amp;sifraue=GEOZS03</t>
  </si>
  <si>
    <t>GES01</t>
  </si>
  <si>
    <t>https://moja.um.si/studijski-programi/Strani/ucnaenota.aspx?jezik=A&amp;fakulteta=FF&amp;sifraue=GES01</t>
  </si>
  <si>
    <t>GES02</t>
  </si>
  <si>
    <t>https://moja.um.si/studijski-programi/Strani/ucnaenota.aspx?jezik=A&amp;fakulteta=FF&amp;sifraue=GES02</t>
  </si>
  <si>
    <t>GES04</t>
  </si>
  <si>
    <t>https://moja.um.si/studijski-programi/Strani/ucnaenota.aspx?jezik=A&amp;fakulteta=FF&amp;sifraue=GES04</t>
  </si>
  <si>
    <t>GES05</t>
  </si>
  <si>
    <t>https://moja.um.si/studijski-programi/Strani/ucnaenota.aspx?jezik=A&amp;fakulteta=FF&amp;sifraue=GES05</t>
  </si>
  <si>
    <t>GES06</t>
  </si>
  <si>
    <t>https://moja.um.si/studijski-programi/Strani/ucnaenota.aspx?jezik=A&amp;fakulteta=FF&amp;sifraue=GES06</t>
  </si>
  <si>
    <t>GES07</t>
  </si>
  <si>
    <t>https://moja.um.si/studijski-programi/Strani/ucnaenota.aspx?jezik=A&amp;fakulteta=FF&amp;sifraue=GES07</t>
  </si>
  <si>
    <t>GES08</t>
  </si>
  <si>
    <t>https://moja.um.si/studijski-programi/Strani/ucnaenota.aspx?jezik=A&amp;fakulteta=FF&amp;sifraue=GES08</t>
  </si>
  <si>
    <t>GES11</t>
  </si>
  <si>
    <t>https://moja.um.si/studijski-programi/Strani/ucnaenota.aspx?jezik=A&amp;fakulteta=FF&amp;sifraue=GES11</t>
  </si>
  <si>
    <t>GES12</t>
  </si>
  <si>
    <t>https://moja.um.si/studijski-programi/Strani/ucnaenota.aspx?jezik=A&amp;fakulteta=FF&amp;sifraue=GES12</t>
  </si>
  <si>
    <t>GES14</t>
  </si>
  <si>
    <t>https://moja.um.si/studijski-programi/Strani/ucnaenota.aspx?jezik=A&amp;fakulteta=FF&amp;sifraue=GES14</t>
  </si>
  <si>
    <t>GES15</t>
  </si>
  <si>
    <t>https://moja.um.si/studijski-programi/Strani/ucnaenota.aspx?jezik=A&amp;fakulteta=FF&amp;sifraue=GES15</t>
  </si>
  <si>
    <t>GES16</t>
  </si>
  <si>
    <t>https://moja.um.si/studijski-programi/Strani/ucnaenota.aspx?jezik=A&amp;fakulteta=FF&amp;sifraue=GES16</t>
  </si>
  <si>
    <t>GES17</t>
  </si>
  <si>
    <t>https://moja.um.si/studijski-programi/Strani/ucnaenota.aspx?jezik=A&amp;fakulteta=FF&amp;sifraue=GES17</t>
  </si>
  <si>
    <t>GES18</t>
  </si>
  <si>
    <t>https://moja.um.si/studijski-programi/Strani/ucnaenota.aspx?jezik=A&amp;fakulteta=FF&amp;sifraue=GES18</t>
  </si>
  <si>
    <t>GES19</t>
  </si>
  <si>
    <t>https://moja.um.si/studijski-programi/Strani/ucnaenota.aspx?jezik=A&amp;fakulteta=FF&amp;sifraue=GES19</t>
  </si>
  <si>
    <t>Lecturers Milka Enčeva, Austrian language teacher</t>
  </si>
  <si>
    <t>GES20</t>
  </si>
  <si>
    <t>https://moja.um.si/studijski-programi/Strani/ucnaenota.aspx?jezik=A&amp;fakulteta=FF&amp;sifraue=GES20</t>
  </si>
  <si>
    <t>Lecturer Doris Mlakar Gračner</t>
  </si>
  <si>
    <t>GES21</t>
  </si>
  <si>
    <t>https://moja.um.si/studijski-programi/Strani/ucnaenota.aspx?jezik=A&amp;fakulteta=FF&amp;sifraue=GES21</t>
  </si>
  <si>
    <t>GES22</t>
  </si>
  <si>
    <t>https://moja.um.si/studijski-programi/Strani/ucnaenota.aspx?jezik=A&amp;fakulteta=FF&amp;sifraue=GES22</t>
  </si>
  <si>
    <t>GES23</t>
  </si>
  <si>
    <t>https://moja.um.si/studijski-programi/Strani/ucnaenota.aspx?jezik=A&amp;fakulteta=FF&amp;sifraue=GES23</t>
  </si>
  <si>
    <t>GES24</t>
  </si>
  <si>
    <t>NEMŠKI JEZIK - SPOROČANJE</t>
  </si>
  <si>
    <t>https://moja.um.si/studijski-programi/Strani/ucnaenota.aspx?jezik=A&amp;fakulteta=FF&amp;sifraue=GES24</t>
  </si>
  <si>
    <t>GES25</t>
  </si>
  <si>
    <t>https://moja.um.si/studijski-programi/Strani/ucnaenota.aspx?jezik=A&amp;fakulteta=FF&amp;sifraue=GES25</t>
  </si>
  <si>
    <t>GES26</t>
  </si>
  <si>
    <t>https://moja.um.si/studijski-programi/Strani/ucnaenota.aspx?jezik=A&amp;fakulteta=FF&amp;sifraue=GES26</t>
  </si>
  <si>
    <t>GES27</t>
  </si>
  <si>
    <t>https://moja.um.si/studijski-programi/Strani/ucnaenota.aspx?jezik=A&amp;fakulteta=FF&amp;sifraue=GES27</t>
  </si>
  <si>
    <t>GES28</t>
  </si>
  <si>
    <t>https://moja.um.si/studijski-programi/Strani/ucnaenota.aspx?jezik=A&amp;fakulteta=FF&amp;sifraue=GES28</t>
  </si>
  <si>
    <t>GES30</t>
  </si>
  <si>
    <t>INTRODUCTION INTO GENRE POETICS</t>
  </si>
  <si>
    <t>https://moja.um.si/studijski-programi/Strani/ucnaenota.aspx?jezik=A&amp;fakulteta=FF&amp;sifraue=GES30</t>
  </si>
  <si>
    <t>GES32</t>
  </si>
  <si>
    <t>https://moja.um.si/studijski-programi/Strani/ucnaenota.aspx?jezik=A&amp;fakulteta=FF&amp;sifraue=GES32</t>
  </si>
  <si>
    <t>GES33</t>
  </si>
  <si>
    <t>https://moja.um.si/studijski-programi/Strani/ucnaenota.aspx?jezik=A&amp;fakulteta=FF&amp;sifraue=GES33</t>
  </si>
  <si>
    <t>Lecturers Mateja Žavski Bahč, Doris Mlakar Gračner</t>
  </si>
  <si>
    <t>GES35</t>
  </si>
  <si>
    <t>https://moja.um.si/studijski-programi/Strani/ucnaenota.aspx?jezik=A&amp;fakulteta=FF&amp;sifraue=GES35</t>
  </si>
  <si>
    <t>GES36</t>
  </si>
  <si>
    <t>https://moja.um.si/studijski-programi/Strani/ucnaenota.aspx?jezik=A&amp;fakulteta=FF&amp;sifraue=GES36</t>
  </si>
  <si>
    <t>GES38</t>
  </si>
  <si>
    <t>https://moja.um.si/studijski-programi/Strani/ucnaenota.aspx?jezik=A&amp;fakulteta=FF&amp;sifraue=GES38</t>
  </si>
  <si>
    <t>GES39</t>
  </si>
  <si>
    <t>https://moja.um.si/studijski-programi/Strani/ucnaenota.aspx?jezik=A&amp;fakulteta=FF&amp;sifraue=GES39</t>
  </si>
  <si>
    <t>GES40</t>
  </si>
  <si>
    <t>https://moja.um.si/studijski-programi/Strani/ucnaenota.aspx?jezik=A&amp;fakulteta=FF&amp;sifraue=GES40</t>
  </si>
  <si>
    <t>GES41</t>
  </si>
  <si>
    <t>TEXTLINGUISTIC AND STYLISTICS - GENERAL COURSE</t>
  </si>
  <si>
    <t>https://moja.um.si/studijski-programi/Strani/ucnaenota.aspx?jezik=A&amp;fakulteta=FF&amp;sifraue=GES41</t>
  </si>
  <si>
    <t>GES42</t>
  </si>
  <si>
    <t>https://moja.um.si/studijski-programi/Strani/ucnaenota.aspx?jezik=A&amp;fakulteta=FF&amp;sifraue=GES42</t>
  </si>
  <si>
    <t>GES43</t>
  </si>
  <si>
    <t>https://moja.um.si/studijski-programi/Strani/ucnaenota.aspx?jezik=A&amp;fakulteta=FF&amp;sifraue=GES43</t>
  </si>
  <si>
    <t>GZS01</t>
  </si>
  <si>
    <t>UVOD V MEDKULTURNO LITERARNO VEDO</t>
  </si>
  <si>
    <t>INTRODUCTION INTO INTERCULTURAL LITERARY SCIENCE</t>
  </si>
  <si>
    <t>https://moja.um.si/studijski-programi/Strani/ucnaenota.aspx?jezik=A&amp;fakulteta=FF&amp;sifraue=GZS01</t>
  </si>
  <si>
    <t>GZS02</t>
  </si>
  <si>
    <t>NEMŠKI JEZIK: MEDKULTURNI POGLED</t>
  </si>
  <si>
    <t>GERMAN LANGUAGE: INTERCULTURAL VIEW</t>
  </si>
  <si>
    <t>https://moja.um.si/studijski-programi/Strani/ucnaenota.aspx?jezik=A&amp;fakulteta=FF&amp;sifraue=GZS02</t>
  </si>
  <si>
    <t>GZS04</t>
  </si>
  <si>
    <t>KONTRASTIVNA TEKSTOLOGIJA</t>
  </si>
  <si>
    <t>CONTRASTIVE TEXTOLOGY</t>
  </si>
  <si>
    <t>https://moja.um.si/studijski-programi/Strani/ucnaenota.aspx?jezik=A&amp;fakulteta=FF&amp;sifraue=GZS04</t>
  </si>
  <si>
    <t>GZS05</t>
  </si>
  <si>
    <t>TVORJENJE PISNIH BESEDIL V NEMŠCINI</t>
  </si>
  <si>
    <t>CREATING WRITTEN TEXTS IN GERMAN</t>
  </si>
  <si>
    <t>https://moja.um.si/studijski-programi/Strani/ucnaenota.aspx?jezik=A&amp;fakulteta=FF&amp;sifraue=GZS05</t>
  </si>
  <si>
    <t>GZS06</t>
  </si>
  <si>
    <t>REGIONALNOST V NEMŠKI LITERATURI STIČNIH PROSTOROV</t>
  </si>
  <si>
    <t>REGIONALISM IN GERMAN LITERATURE OF CONTACT SPACES</t>
  </si>
  <si>
    <t>https://moja.um.si/studijski-programi/Strani/ucnaenota.aspx?jezik=A&amp;fakulteta=FF&amp;sifraue=GZS06</t>
  </si>
  <si>
    <t>GZS07</t>
  </si>
  <si>
    <t>TRANSKULTURNOST V NEMŠKI KNJIŽEVNOSTI 20. STOLETJA</t>
  </si>
  <si>
    <t>TRANSCULTURALITY IN THE 20TH CENTURY LITERATURE IN GERMAN SPEAKING COUNTRIES</t>
  </si>
  <si>
    <t>https://moja.um.si/studijski-programi/Strani/ucnaenota.aspx?jezik=A&amp;fakulteta=FF&amp;sifraue=GZS07</t>
  </si>
  <si>
    <t>GZS08</t>
  </si>
  <si>
    <t>KLJUCNE KOMPETENCE I</t>
  </si>
  <si>
    <t>https://moja.um.si/studijski-programi/Strani/ucnaenota.aspx?jezik=A&amp;fakulteta=FF&amp;sifraue=GZS08</t>
  </si>
  <si>
    <t>GZS09</t>
  </si>
  <si>
    <t>LASTNO IN TUJE V NOVEJŠI NEMŠKI KNJIŽEVNOSTI</t>
  </si>
  <si>
    <t>THE SELF AND THE FOREIGN IN MODERN GERMAN LITERATURE</t>
  </si>
  <si>
    <t>https://moja.um.si/studijski-programi/Strani/ucnaenota.aspx?jezik=A&amp;fakulteta=FF&amp;sifraue=GZS09</t>
  </si>
  <si>
    <t>GZS11</t>
  </si>
  <si>
    <t>KONTRASTIVNA ANALIZA DISKURZA</t>
  </si>
  <si>
    <t>CONSTRASTIVE DISCOURSE ANALYSIS</t>
  </si>
  <si>
    <t>https://moja.um.si/studijski-programi/Strani/ucnaenota.aspx?jezik=A&amp;fakulteta=FF&amp;sifraue=GZS11</t>
  </si>
  <si>
    <t>GZS12</t>
  </si>
  <si>
    <t>TVORJENJE USTNIH BESEDIL V NEMŠČINI</t>
  </si>
  <si>
    <t>ORAL TEXT FORMATION IN GERMAN</t>
  </si>
  <si>
    <t>https://moja.um.si/studijski-programi/Strani/ucnaenota.aspx?jezik=A&amp;fakulteta=FF&amp;sifraue=GZS12</t>
  </si>
  <si>
    <t>GZS14</t>
  </si>
  <si>
    <t>KULTURNI IN LITERARNI TRGI</t>
  </si>
  <si>
    <t>CULTURAL AND LITERARY MARKETS</t>
  </si>
  <si>
    <t>https://moja.um.si/studijski-programi/Strani/ucnaenota.aspx?jezik=A&amp;fakulteta=FF&amp;sifraue=GZS14</t>
  </si>
  <si>
    <t>GZS15</t>
  </si>
  <si>
    <t>https://moja.um.si/studijski-programi/Strani/ucnaenota.aspx?jezik=A&amp;fakulteta=FF&amp;sifraue=GZS15</t>
  </si>
  <si>
    <t>GZS17</t>
  </si>
  <si>
    <t>DIDAKTIKA NEMŠČINE I</t>
  </si>
  <si>
    <t>DIDACTICS OF GERMAN I</t>
  </si>
  <si>
    <t>https://moja.um.si/studijski-programi/Strani/ucnaenota.aspx?jezik=A&amp;fakulteta=FF&amp;sifraue=GZS17</t>
  </si>
  <si>
    <t>GZS18</t>
  </si>
  <si>
    <t>SODOBNI JEZIKOVNI TRENDI V USTNI KOMUNIKACIJI V NEMŠČINI</t>
  </si>
  <si>
    <t>MODERN LINGUISTIC TRENDS IN ORAL COMMUNICATION IN GERMAN</t>
  </si>
  <si>
    <t>https://moja.um.si/studijski-programi/Strani/ucnaenota.aspx?jezik=A&amp;fakulteta=FF&amp;sifraue=GZS18</t>
  </si>
  <si>
    <t>GZS19</t>
  </si>
  <si>
    <t>NEMŠČINA KOT TUJI JEZIK - ZVRSTNOST JEZIKA</t>
  </si>
  <si>
    <t>GERMAN AS A FOREIGN LANGUAGE - LANGUAGE VARIETIES</t>
  </si>
  <si>
    <t>https://moja.um.si/studijski-programi/Strani/ucnaenota.aspx?jezik=A&amp;fakulteta=FF&amp;sifraue=GZS19</t>
  </si>
  <si>
    <t>GZS21</t>
  </si>
  <si>
    <t>https://moja.um.si/studijski-programi/Strani/ucnaenota.aspx?jezik=A&amp;fakulteta=FF&amp;sifraue=GZS21</t>
  </si>
  <si>
    <t>GZS29</t>
  </si>
  <si>
    <t>MODERACIJSKE TEHNIKE</t>
  </si>
  <si>
    <t>MODERATION TECHNIQUES</t>
  </si>
  <si>
    <t>https://moja.um.si/studijski-programi/Strani/ucnaenota.aspx?jezik=A&amp;fakulteta=FF&amp;sifraue=GZS29</t>
  </si>
  <si>
    <t>GZS30</t>
  </si>
  <si>
    <t>KNJIŽEVNOST 20. IN 21. STOLETJA PRI POUKU</t>
  </si>
  <si>
    <t>20TH AND 21ST CENTURY’S LITERATURE IN THE CLASSROOM</t>
  </si>
  <si>
    <t>https://moja.um.si/studijski-programi/Strani/ucnaenota.aspx?jezik=A&amp;fakulteta=FF&amp;sifraue=GZS30</t>
  </si>
  <si>
    <t>GZS31</t>
  </si>
  <si>
    <t>https://moja.um.si/studijski-programi/Strani/ucnaenota.aspx?jezik=A&amp;fakulteta=FF&amp;sifraue=GZS31</t>
  </si>
  <si>
    <t>GZS32</t>
  </si>
  <si>
    <t>UPORABNO GERMANISTIČNO JEZIKOSLOVJE – IZBRANE TEME</t>
  </si>
  <si>
    <t>APPLIED GERMAN LINGUISTICS – SELECTED TOPICS</t>
  </si>
  <si>
    <t>https://moja.um.si/studijski-programi/Strani/ucnaenota.aspx?jezik=A&amp;fakulteta=FF&amp;sifraue=GZS32</t>
  </si>
  <si>
    <t>GZS34</t>
  </si>
  <si>
    <t>ZGODNJE UČENJE TUJEGA JEZIKA - NEMŠČINE</t>
  </si>
  <si>
    <t>EARLY FOREIGN LANGUAGE LEARNING - GERMAN</t>
  </si>
  <si>
    <t>https://moja.um.si/studijski-programi/Strani/ucnaenota.aspx?jezik=A&amp;fakulteta=FF&amp;sifraue=GZS34</t>
  </si>
  <si>
    <t>GZS36</t>
  </si>
  <si>
    <t>POUČEVANJE NEMŠČINE PRI MLADOSTNIKIH IN ODRASLIH</t>
  </si>
  <si>
    <t>TEACHING GERMAN TO ADOLESCENTS AND ADULTS</t>
  </si>
  <si>
    <t>https://moja.um.si/studijski-programi/Strani/ucnaenota.aspx?jezik=A&amp;fakulteta=FF&amp;sifraue=GZS36</t>
  </si>
  <si>
    <t>GZS37</t>
  </si>
  <si>
    <t>POUČEVANJE IN UČENJE TUJEGA JEZIKA STROKE</t>
  </si>
  <si>
    <t>TEACHING AND LEARNING A FOREIGN LANGUAGE FOR SPECIFIC PURPOSES</t>
  </si>
  <si>
    <t>https://moja.um.si/studijski-programi/Strani/ucnaenota.aspx?jezik=A&amp;fakulteta=FF&amp;sifraue=GZS37</t>
  </si>
  <si>
    <t>GZS39</t>
  </si>
  <si>
    <t>https://moja.um.si/studijski-programi/Strani/ucnaenota.aspx?jezik=A&amp;fakulteta=FF&amp;sifraue=GZS39</t>
  </si>
  <si>
    <t>GZS40</t>
  </si>
  <si>
    <t>https://moja.um.si/studijski-programi/Strani/ucnaenota.aspx?jezik=A&amp;fakulteta=FF&amp;sifraue=GZS40</t>
  </si>
  <si>
    <t>Department of Hungarian Language and Literature</t>
  </si>
  <si>
    <t>MAHU10</t>
  </si>
  <si>
    <t>RECEPCIJA MADŽARSKE KNJIŽEVNOSTI V SLOVENSKEM LITERARNEM PROSTORU IN OBRATNO</t>
  </si>
  <si>
    <t>RECEPTION OF HUNGARIAN LITERATURE IN THE SLOVENIAN LITERARY SPACE AND VICE VERSA</t>
  </si>
  <si>
    <t>https://moja.um.si/studijski-programi/Strani/ucnaenota.aspx?jezik=A&amp;fakulteta=FF&amp;sifraue=MAHU10</t>
  </si>
  <si>
    <t>MAHU12</t>
  </si>
  <si>
    <t>INTERPRETACIJE DEL SODOBNIH MADŽARSKIH AVTORJEV</t>
  </si>
  <si>
    <t>INTERPRETATION OF LITERARY WORKS OF HUNGARIAN AUTHORS</t>
  </si>
  <si>
    <t>https://moja.um.si/studijski-programi/Strani/ucnaenota.aspx?jezik=A&amp;fakulteta=FF&amp;sifraue=MAHU12</t>
  </si>
  <si>
    <t>MAS02</t>
  </si>
  <si>
    <t>KULTURA GOVORNEGA IN PISNEGA IZRAŽANJA V MADŽARŠČINI</t>
  </si>
  <si>
    <t>CULTURE OF ORAL AND WRITTEN COMMUNICATION IN HUNGARIAN</t>
  </si>
  <si>
    <t>https://moja.um.si/studijski-programi/Strani/ucnaenota.aspx?jezik=A&amp;fakulteta=FF&amp;sifraue=MAS02</t>
  </si>
  <si>
    <t>MAS04</t>
  </si>
  <si>
    <t>PRAVOPISNA IN PRAVOREČNA NORMA V MADŽARŠČINI</t>
  </si>
  <si>
    <t>GRAMMATICAL AND PHONOLOGICAL NORM IN THE HUNGARIAN LANGUAGE</t>
  </si>
  <si>
    <t>https://moja.um.si/studijski-programi/Strani/ucnaenota.aspx?jezik=A&amp;fakulteta=FF&amp;sifraue=MAS04</t>
  </si>
  <si>
    <t>MAS12</t>
  </si>
  <si>
    <t>SOCIOLINGVISTIKA: MANJŠINSKA DVOJEZIČNOST</t>
  </si>
  <si>
    <t>SOCIOLINGUISTICS: MINORITY BILINGUALITY</t>
  </si>
  <si>
    <t>https://moja.um.si/studijski-programi/Strani/ucnaenota.aspx?jezik=A&amp;fakulteta=FF&amp;sifraue=MAS12</t>
  </si>
  <si>
    <t>MAS14</t>
  </si>
  <si>
    <t>ESTETIKA MADŽARSKE (POST)MODERNE POETIKE</t>
  </si>
  <si>
    <t>ESTHETICS OF A HUNGARIAN (POST)MODERN POETICS</t>
  </si>
  <si>
    <t>https://moja.um.si/studijski-programi/Strani/ucnaenota.aspx?jezik=A&amp;fakulteta=FF&amp;sifraue=MAS14</t>
  </si>
  <si>
    <t>NPS01</t>
  </si>
  <si>
    <t>INTRODUCTION TO THE STUDY OF THE GERMAN LANGUAGE</t>
  </si>
  <si>
    <t>https://moja.um.si/studijski-programi/Strani/ucnaenota.aspx?jezik=A&amp;fakulteta=FF&amp;sifraue=NPS01</t>
  </si>
  <si>
    <t>NPS04</t>
  </si>
  <si>
    <t>RAZVIJANJE JEZIKOVNE ZMOŽNOSTI 2 - NEMŠČINA</t>
  </si>
  <si>
    <t>LANGUAGE DEVELOPMENT 2 - GERMAN</t>
  </si>
  <si>
    <t>https://moja.um.si/studijski-programi/Strani/ucnaenota.aspx?jezik=A&amp;fakulteta=FF&amp;sifraue=NPS04</t>
  </si>
  <si>
    <t>NPS05</t>
  </si>
  <si>
    <t>https://moja.um.si/studijski-programi/Strani/ucnaenota.aspx?jezik=A&amp;fakulteta=FF&amp;sifraue=NPS05</t>
  </si>
  <si>
    <t>NPS07</t>
  </si>
  <si>
    <t>RAZVIJANJE JEZIKOVNE ZMOŽNOSTI 3 - NEMŠČINA</t>
  </si>
  <si>
    <t>LANGUAGE DEVELOPMENT 3 - GERMAN</t>
  </si>
  <si>
    <t>https://moja.um.si/studijski-programi/Strani/ucnaenota.aspx?jezik=A&amp;fakulteta=FF&amp;sifraue=NPS07</t>
  </si>
  <si>
    <t>NPS08</t>
  </si>
  <si>
    <t>UVOD V MEDJEZIKOVNO POSREDOVANJE - NEMŠČINA</t>
  </si>
  <si>
    <t>INTRODUCTION TO INTERLINGUAL MEDIATION - GERMAN</t>
  </si>
  <si>
    <t>https://moja.um.si/studijski-programi/Strani/ucnaenota.aspx?jezik=A&amp;fakulteta=FF&amp;sifraue=NPS08</t>
  </si>
  <si>
    <t>NPS10</t>
  </si>
  <si>
    <t>RAZVIJANJE JEZIKOVNE ZMOŽNOSTI 4 - NEMŠČINA</t>
  </si>
  <si>
    <t>LANGUAGE DEVELOPMENT 4 - GERMAN</t>
  </si>
  <si>
    <t>https://moja.um.si/studijski-programi/Strani/ucnaenota.aspx?jezik=A&amp;fakulteta=FF&amp;sifraue=NPS10</t>
  </si>
  <si>
    <t>NPS12</t>
  </si>
  <si>
    <t>JEZIK IN DRUŽBA - NEMŠČINA</t>
  </si>
  <si>
    <t>LANGUAGE AND SOCIETY - GERMAN</t>
  </si>
  <si>
    <t>https://moja.um.si/studijski-programi/Strani/ucnaenota.aspx?jezik=A&amp;fakulteta=FF&amp;sifraue=NPS12</t>
  </si>
  <si>
    <t>NPS14</t>
  </si>
  <si>
    <t>https://moja.um.si/studijski-programi/Strani/ucnaenota.aspx?jezik=A&amp;fakulteta=FF&amp;sifraue=NPS14</t>
  </si>
  <si>
    <t>NPS16</t>
  </si>
  <si>
    <t>TEORETSKO IN UPORABNO PREVODOSLOVJE - NEMŠČINA</t>
  </si>
  <si>
    <t>TRANSLATION THEORY AND PRACTICE - GERMAN</t>
  </si>
  <si>
    <t>https://moja.um.si/studijski-programi/Strani/ucnaenota.aspx?jezik=A&amp;fakulteta=FF&amp;sifraue=NPS16</t>
  </si>
  <si>
    <t>Department of Pedagogy</t>
  </si>
  <si>
    <t>PDP15</t>
  </si>
  <si>
    <t>ODBOJKA IN AEROBNA VADBA</t>
  </si>
  <si>
    <t>VOLLEY-BALL AND AEROBIC EXERCISE</t>
  </si>
  <si>
    <t>https://moja.um.si/studijski-programi/Strani/ucnaenota.aspx?jezik=A&amp;fakulteta=FF&amp;sifraue=PDP15</t>
  </si>
  <si>
    <t>Lecturers Joca Zurc, Peter Sitar</t>
  </si>
  <si>
    <t>PDP17</t>
  </si>
  <si>
    <t>PROFESIONALNI RAZVOJ PEDAGOŠKIH DELAVCEV</t>
  </si>
  <si>
    <t>PROFESSIONAL DEVELOPMENT OF TEACHER'S</t>
  </si>
  <si>
    <t>https://moja.um.si/studijski-programi/Strani/ucnaenota.aspx?jezik=A&amp;fakulteta=FF&amp;sifraue=PDP17</t>
  </si>
  <si>
    <t>Only students of Pedagogy; in the form of individual consultations for Erasmus students</t>
  </si>
  <si>
    <t>PE02</t>
  </si>
  <si>
    <t>METODOLOGIJA PEDAGOŠKEGA RAZISKOVANJA</t>
  </si>
  <si>
    <t>METHODOLOGY OF PEDAGOGICAL RESEARCH</t>
  </si>
  <si>
    <t>https://moja.um.si/studijski-programi/Strani/ucnaenota.aspx?jezik=A&amp;fakulteta=FF&amp;sifraue=PE02</t>
  </si>
  <si>
    <t>Only for Faculty of Arts Erasmus students of Pedagogy</t>
  </si>
  <si>
    <t>PE08</t>
  </si>
  <si>
    <t>ZGODOVINA PEDAGOGIKE</t>
  </si>
  <si>
    <t>HISTORY OF EDUCATION</t>
  </si>
  <si>
    <t>https://moja.um.si/studijski-programi/Strani/ucnaenota.aspx?jezik=A&amp;fakulteta=FF&amp;sifraue=PE08</t>
  </si>
  <si>
    <t>Only for Faculty of Arts Erasmus students</t>
  </si>
  <si>
    <t>PE12</t>
  </si>
  <si>
    <t>PRIMERJALNA PEDAGOGIKA</t>
  </si>
  <si>
    <t>COMPARATIVE PEDAGOGY</t>
  </si>
  <si>
    <t>https://moja.um.si/studijski-programi/Strani/ucnaenota.aspx?jezik=A&amp;fakulteta=FF&amp;sifraue=PE12</t>
  </si>
  <si>
    <t>PE13</t>
  </si>
  <si>
    <t>ŠOLSKO SVETOVANJE</t>
  </si>
  <si>
    <t>SCHOOL COUNSELLING</t>
  </si>
  <si>
    <t>https://moja.um.si/studijski-programi/Strani/ucnaenota.aspx?jezik=A&amp;fakulteta=FF&amp;sifraue=PE13</t>
  </si>
  <si>
    <t>PE21</t>
  </si>
  <si>
    <t>FILOZOFIJA</t>
  </si>
  <si>
    <t>PHILOSOPHY</t>
  </si>
  <si>
    <t>https://moja.um.si/studijski-programi/Strani/ucnaenota.aspx?jezik=A&amp;fakulteta=FF&amp;sifraue=PE21</t>
  </si>
  <si>
    <t>PE25</t>
  </si>
  <si>
    <t>TUJI JEZIK V PEDAGOGIKI - ANGLEŠČINA</t>
  </si>
  <si>
    <t>FOREIGN LANGUAGE IN PEDAGOGY - ENGLISH</t>
  </si>
  <si>
    <t>https://moja.um.si/studijski-programi/Strani/ucnaenota.aspx?jezik=A&amp;fakulteta=FF&amp;sifraue=PE25</t>
  </si>
  <si>
    <t>PE28</t>
  </si>
  <si>
    <t>ALTERNATIVNI PEDAGOŠKI KONCEPTI</t>
  </si>
  <si>
    <t>ALTERNATIVE PEDAGOGICAL CONCEPTS</t>
  </si>
  <si>
    <t>https://moja.um.si/studijski-programi/Strani/ucnaenota.aspx?jezik=A&amp;fakulteta=FF&amp;sifraue=PE28</t>
  </si>
  <si>
    <t>PE42</t>
  </si>
  <si>
    <t>PEDAGOGIKA IN ŠPORT</t>
  </si>
  <si>
    <t>PEDAGOGY AND SPORT</t>
  </si>
  <si>
    <t>https://moja.um.si/studijski-programi/Strani/ucnaenota.aspx?jezik=A&amp;fakulteta=FF&amp;sifraue=PE42</t>
  </si>
  <si>
    <t>PEDDP07</t>
  </si>
  <si>
    <t>VZGOJNI PRISTOPI IN STRATEGIJE</t>
  </si>
  <si>
    <t>EDUCATIONAL APPROACHES AND STRATEGIES</t>
  </si>
  <si>
    <t>https://moja.um.si/studijski-programi/Strani/ucnaenota.aspx?jezik=A&amp;fakulteta=FF&amp;sifraue=PEDDP07</t>
  </si>
  <si>
    <t>PEDDP14</t>
  </si>
  <si>
    <t>ODRASLI IN UČENJE</t>
  </si>
  <si>
    <t>ADULTS AND LEARNING</t>
  </si>
  <si>
    <t>https://moja.um.si/studijski-programi/Strani/ucnaenota.aspx?jezik=A&amp;fakulteta=FF&amp;sifraue=PEDDP14</t>
  </si>
  <si>
    <t>PEDZS03</t>
  </si>
  <si>
    <t>DIGITALNA VARNOST</t>
  </si>
  <si>
    <t>DIGITAL SECURITY</t>
  </si>
  <si>
    <t>https://moja.um.si/studijski-programi/Strani/ucnaenota.aspx?jezik=A&amp;fakulteta=FF&amp;sifraue=PEDZS03</t>
  </si>
  <si>
    <t>PZS01</t>
  </si>
  <si>
    <t>KVANTITATIVNO IN KVALITATIVNO RAZISKOVANJE V PEDAGOGIKI</t>
  </si>
  <si>
    <t>QUANTITATIVE AND QUALITATIVE PEDAGOGICAL RESEARCH</t>
  </si>
  <si>
    <t>https://moja.um.si/studijski-programi/Strani/ucnaenota.aspx?jezik=A&amp;fakulteta=FF&amp;sifraue=PZS01</t>
  </si>
  <si>
    <t>PZS08</t>
  </si>
  <si>
    <t>VZGOJA IN IZOBRAŽEVANJE ZA ZDRAVJE PRI OTROCIH IN MLADOSTNIKIH</t>
  </si>
  <si>
    <t>HEALTH EDUCATION FOR CHILDREN AND YOUTH</t>
  </si>
  <si>
    <t>https://moja.um.si/studijski-programi/Strani/ucnaenota.aspx?jezik=A&amp;fakulteta=FF&amp;sifraue=PZS08</t>
  </si>
  <si>
    <t>SJKDN19</t>
  </si>
  <si>
    <t>SLOVENŠČINA IN JUŽNOSLOVANSKI JEZIKI</t>
  </si>
  <si>
    <t>SLOVENE AND SOUTH SLAVIC LANGUAGES</t>
  </si>
  <si>
    <t>https://moja.um.si/studijski-programi/Strani/ucnaenota.aspx?jezik=A&amp;fakulteta=FF&amp;sifraue=SJKDN19</t>
  </si>
  <si>
    <t>SJKZS05</t>
  </si>
  <si>
    <t>KRATKA PRIPOVEDNA PROZA V DRUGI POLOVICI 20. STOLETJA</t>
  </si>
  <si>
    <t>SHORT NARRATIVE PROSE IN SECOND HALF OF THE 20TH CENTURY</t>
  </si>
  <si>
    <t>https://moja.um.si/studijski-programi/Strani/ucnaenota.aspx?jezik=A&amp;fakulteta=FF&amp;sifraue=SJKZS05</t>
  </si>
  <si>
    <t>SJKZS06</t>
  </si>
  <si>
    <t>EVROPSKI LITERARNI KANON</t>
  </si>
  <si>
    <t>EUROPEAN LITERARY CANON</t>
  </si>
  <si>
    <t>https://moja.um.si/studijski-programi/Strani/ucnaenota.aspx?jezik=A&amp;fakulteta=FF&amp;sifraue=SJKZS06</t>
  </si>
  <si>
    <t>SLS02</t>
  </si>
  <si>
    <t>https://moja.um.si/studijski-programi/Strani/ucnaenota.aspx?jezik=A&amp;fakulteta=FF&amp;sifraue=SLS02</t>
  </si>
  <si>
    <t>SLS05</t>
  </si>
  <si>
    <t>https://moja.um.si/studijski-programi/Strani/ucnaenota.aspx?jezik=A&amp;fakulteta=FF&amp;sifraue=SLS05</t>
  </si>
  <si>
    <t>SLS06</t>
  </si>
  <si>
    <t>https://moja.um.si/studijski-programi/Strani/ucnaenota.aspx?jezik=A&amp;fakulteta=FF&amp;sifraue=SLS06</t>
  </si>
  <si>
    <t>SLS20</t>
  </si>
  <si>
    <t>LEKTORAT SLOVANSKEGA JEZIKA - MAKEDONŠČINA</t>
  </si>
  <si>
    <t>SLAVIC LANGUAGE DEVELOPMENT - MACEDONIAN LANGUAGE</t>
  </si>
  <si>
    <t>https://moja.um.si/studijski-programi/Strani/ucnaenota.aspx?jezik=A&amp;fakulteta=FF&amp;sifraue=SLS20</t>
  </si>
  <si>
    <t>Macedonian, Slovenian</t>
  </si>
  <si>
    <t>SLS21</t>
  </si>
  <si>
    <t>LEKTORAT SLOVANSKEGA JEZIKA - HRVAŠČINA</t>
  </si>
  <si>
    <t>SLAVIC LANGUAGE DEVELOPMENT - CROATIAN LANGUAGE</t>
  </si>
  <si>
    <t>https://moja.um.si/studijski-programi/Strani/ucnaenota.aspx?jezik=A&amp;fakulteta=FF&amp;sifraue=SLS21</t>
  </si>
  <si>
    <t>Croatian, Slovenian, English</t>
  </si>
  <si>
    <t>SOCDN04</t>
  </si>
  <si>
    <t>KULTURA POTROŠNJE</t>
  </si>
  <si>
    <t>CULTURE OF CONSUMPTION</t>
  </si>
  <si>
    <t>https://moja.um.si/studijski-programi/Strani/ucnaenota.aspx?jezik=A&amp;fakulteta=FF&amp;sifraue=SOCDN04</t>
  </si>
  <si>
    <t>Only students of Sociology</t>
  </si>
  <si>
    <t>SOCDN07</t>
  </si>
  <si>
    <t>ANALIZE DRUŽBOSLOVNIH PODATKOV</t>
  </si>
  <si>
    <t>ANALYSES OF SOCIAL SCIENCE DATA</t>
  </si>
  <si>
    <t>https://moja.um.si/studijski-programi/Strani/ucnaenota.aspx?jezik=A&amp;fakulteta=FF&amp;sifraue=SOCDN07</t>
  </si>
  <si>
    <t>Only for Faculty of Arts students of Sociology</t>
  </si>
  <si>
    <t>SOCDN08</t>
  </si>
  <si>
    <t>IZBRANA POGLAVJA IZ MEDKULTURNE ANALIZE DRUŽB</t>
  </si>
  <si>
    <t>ADVANCED CHAPTERS FROM CROSS-CULTURAL ANALISYS OF SOCIETIES</t>
  </si>
  <si>
    <t>https://moja.um.si/studijski-programi/Strani/ucnaenota.aspx?jezik=A&amp;fakulteta=FF&amp;sifraue=SOCDN08</t>
  </si>
  <si>
    <t>SOCEN04</t>
  </si>
  <si>
    <t>ADVANCED CHARPTERS FROM CROSS-CULTURAL ANALYSIS OF SOCIETIES</t>
  </si>
  <si>
    <t>https://moja.um.si/studijski-programi/Strani/ucnaenota.aspx?jezik=A&amp;fakulteta=FF&amp;sifraue=SOCEN04</t>
  </si>
  <si>
    <t>SOCSI09</t>
  </si>
  <si>
    <t>ETNIČNOST V SODOBNIH DRUŽBAH: KOMUNICIRANJE KULTURNIH RAZLIK</t>
  </si>
  <si>
    <t>ETHNICITY IN CONTEMPORARY SOCIETIES: COMMUNICATING CULTURAL DIFFERENCE</t>
  </si>
  <si>
    <t>https://moja.um.si/studijski-programi/Strani/ucnaenota.aspx?jezik=A&amp;fakulteta=FF&amp;sifraue=SOCSI09</t>
  </si>
  <si>
    <t>SOCSI17</t>
  </si>
  <si>
    <t>METODOLOŠKI PRAKTIKUM</t>
  </si>
  <si>
    <t>METHODOLOGICAL PRACTICUM</t>
  </si>
  <si>
    <t>https://moja.um.si/studijski-programi/Strani/ucnaenota.aspx?jezik=A&amp;fakulteta=FF&amp;sifraue=SOCSI17</t>
  </si>
  <si>
    <t>SOCSI18</t>
  </si>
  <si>
    <t>https://moja.um.si/studijski-programi/Strani/ucnaenota.aspx?jezik=A&amp;fakulteta=FF&amp;sifraue=SOCSI18</t>
  </si>
  <si>
    <t>Department of Art History</t>
  </si>
  <si>
    <t>UZ01</t>
  </si>
  <si>
    <t>UVOD V ŠTUDIJ UMETNOSTNE ZGODOVINE</t>
  </si>
  <si>
    <t>INTRODUCTION TO ART HISTORY</t>
  </si>
  <si>
    <t>https://moja.um.si/studijski-programi/Strani/ucnaenota.aspx?jezik=A&amp;fakulteta=FF&amp;sifraue=UZ01</t>
  </si>
  <si>
    <t>Only for Faculty of Arts students of Arts History. Individual consultations and exam in English.</t>
  </si>
  <si>
    <t>UZ02</t>
  </si>
  <si>
    <t>ZGODOVINA UMETNOSTI I</t>
  </si>
  <si>
    <t>ART HISTORY I</t>
  </si>
  <si>
    <t>https://moja.um.si/studijski-programi/Strani/ucnaenota.aspx?jezik=A&amp;fakulteta=FF&amp;sifraue=UZ02</t>
  </si>
  <si>
    <t>UZ03</t>
  </si>
  <si>
    <t>ZGODOVINA ARHITEKTURE</t>
  </si>
  <si>
    <t>HISTORY OF ARHITECTURE</t>
  </si>
  <si>
    <t>https://moja.um.si/studijski-programi/Strani/ucnaenota.aspx?jezik=A&amp;fakulteta=FF&amp;sifraue=UZ03</t>
  </si>
  <si>
    <t>UZ07</t>
  </si>
  <si>
    <t>ZGODOVINA UPORABNE UMETNOSTI</t>
  </si>
  <si>
    <t>HISTORY OF APPLIED ARTS</t>
  </si>
  <si>
    <t>https://moja.um.si/studijski-programi/Strani/ucnaenota.aspx?jezik=A&amp;fakulteta=FF&amp;sifraue=UZ07</t>
  </si>
  <si>
    <t>Only for Faculty of Arts students of Arts History. Lecturer Valentina Bevc Varlda. Individual consultations and exam in English.</t>
  </si>
  <si>
    <t>UZ08</t>
  </si>
  <si>
    <t>ZGODOVINA FOTOGRAFIJE S PRAKTIKUMOM</t>
  </si>
  <si>
    <t>HISTORY OF PHOTOGRAPHY WITH PRACTICE</t>
  </si>
  <si>
    <t>https://moja.um.si/studijski-programi/Strani/ucnaenota.aspx?jezik=A&amp;fakulteta=FF&amp;sifraue=UZ08</t>
  </si>
  <si>
    <t>UZ12</t>
  </si>
  <si>
    <t>ZGODOVINA SLIKARSTVA</t>
  </si>
  <si>
    <t>HISTORY OF PAINTING</t>
  </si>
  <si>
    <t>https://moja.um.si/studijski-programi/Strani/ucnaenota.aspx?jezik=A&amp;fakulteta=FF&amp;sifraue=UZ12</t>
  </si>
  <si>
    <t>UZ14</t>
  </si>
  <si>
    <t>ZGODOVINA UMETNOSTI IV</t>
  </si>
  <si>
    <t>ART HISTORY IV</t>
  </si>
  <si>
    <t>https://moja.um.si/studijski-programi/Strani/ucnaenota.aspx?jezik=A&amp;fakulteta=FF&amp;sifraue=UZ14</t>
  </si>
  <si>
    <t>UZ15</t>
  </si>
  <si>
    <t>ZGODOVINA KIPARSTVA</t>
  </si>
  <si>
    <t>HISTORY OF SCULPTURING</t>
  </si>
  <si>
    <t>https://moja.um.si/studijski-programi/Strani/ucnaenota.aspx?jezik=A&amp;fakulteta=FF&amp;sifraue=UZ15</t>
  </si>
  <si>
    <t>UZ20</t>
  </si>
  <si>
    <t>IZBRANA POGLAVJA IZ UMETNOSTI SREDNJEGA VEKA</t>
  </si>
  <si>
    <t>SELECTED CHAPTERS FROM MEDEAVAL ARTS</t>
  </si>
  <si>
    <t>https://moja.um.si/studijski-programi/Strani/ucnaenota.aspx?jezik=A&amp;fakulteta=FF&amp;sifraue=UZ20</t>
  </si>
  <si>
    <t>UZ21</t>
  </si>
  <si>
    <t>IZBRANA POGLAVJA IZ UMETNOSTI ZGODNJEGA NOVEGA VEKA</t>
  </si>
  <si>
    <t>SELECTED CHAPTERS FROM EARLY NEV AGE ARTS</t>
  </si>
  <si>
    <t>https://moja.um.si/studijski-programi/Strani/ucnaenota.aspx?jezik=A&amp;fakulteta=FF&amp;sifraue=UZ21</t>
  </si>
  <si>
    <t>UZ27</t>
  </si>
  <si>
    <t>IZBRANA POGLAVJA IZ ZGODOVINE KIPARSTVA</t>
  </si>
  <si>
    <t>SELECTED CHAPTERS FROM HISTORY OF SCULPTURING</t>
  </si>
  <si>
    <t>https://moja.um.si/studijski-programi/Strani/ucnaenota.aspx?jezik=A&amp;fakulteta=FF&amp;sifraue=UZ27</t>
  </si>
  <si>
    <t>XC10</t>
  </si>
  <si>
    <t>APLIKATIVNA SOCIALNA PSIHOLOGIJA</t>
  </si>
  <si>
    <t>APPLIED SOCIAL PSYCHOLOGY</t>
  </si>
  <si>
    <t>https://moja.um.si/studijski-programi/Strani/ucnaenota.aspx?jezik=A&amp;fakulteta=FF&amp;sifraue=XC10</t>
  </si>
  <si>
    <t>XC35</t>
  </si>
  <si>
    <t>KADROVSKA IN ORGANIZACIJSKA PSIHOLOGIJA</t>
  </si>
  <si>
    <t>PERSONNEL AND ORGANIZATIONAL PSYCHOLOGY</t>
  </si>
  <si>
    <t>https://moja.um.si/studijski-programi/Strani/ucnaenota.aspx?jezik=A&amp;fakulteta=FF&amp;sifraue=XC35</t>
  </si>
  <si>
    <t>XJ42</t>
  </si>
  <si>
    <t>TOLMAČENJE – TEORETSKI IN UPORABNI VIDIKI I</t>
  </si>
  <si>
    <t>INTERPRETING - THEORETICAL AND APPLIED ASPECTS I</t>
  </si>
  <si>
    <t>https://moja.um.si/studijski-programi/Strani/ucnaenota.aspx?jezik=A&amp;fakulteta=FF&amp;sifraue=XJ42</t>
  </si>
  <si>
    <t>YO02</t>
  </si>
  <si>
    <t>UMETNIŠKE PRAKSE IN TEORIJA SLOGOV</t>
  </si>
  <si>
    <t>ARTISTIC PRAXIS AND THE THEORY OF THE STYLES</t>
  </si>
  <si>
    <t>https://moja.um.si/studijski-programi/Strani/ucnaenota.aspx?jezik=A&amp;fakulteta=FF&amp;sifraue=YO02</t>
  </si>
  <si>
    <t>YO03</t>
  </si>
  <si>
    <t>UMETNOST NA ŠTAJERSKEM V EVROPSKEM KONTEKSTU</t>
  </si>
  <si>
    <t>ART IN STYRIA IN EUROPEAN CONTEXT</t>
  </si>
  <si>
    <t>https://moja.um.si/studijski-programi/Strani/ucnaenota.aspx?jezik=A&amp;fakulteta=FF&amp;sifraue=YO03</t>
  </si>
  <si>
    <t>YO06</t>
  </si>
  <si>
    <t>NAROČNIŠTVO, ZBIRATELJSTVO IN RECEPCIJA UMETNOSTI</t>
  </si>
  <si>
    <t>PATRONAGE, COLLECTING AND RECEPTION OF ART</t>
  </si>
  <si>
    <t>https://moja.um.si/studijski-programi/Strani/ucnaenota.aspx?jezik=A&amp;fakulteta=FF&amp;sifraue=YO06</t>
  </si>
  <si>
    <t>YO15</t>
  </si>
  <si>
    <t>SREDNJEVEŠKA UMETNINA V KONTEKSTU</t>
  </si>
  <si>
    <t>MEDIEVAL ARTWORK IN CONTEXT</t>
  </si>
  <si>
    <t>https://moja.um.si/studijski-programi/Strani/ucnaenota.aspx?jezik=A&amp;fakulteta=FF&amp;sifraue=YO15</t>
  </si>
  <si>
    <t>YO16</t>
  </si>
  <si>
    <t>ZAČETKI MODERNE UMETNOSTI</t>
  </si>
  <si>
    <t>THE ORIGINS OF MODERN ART</t>
  </si>
  <si>
    <t>https://moja.um.si/studijski-programi/Strani/ucnaenota.aspx?jezik=A&amp;fakulteta=FF&amp;sifraue=YO16</t>
  </si>
  <si>
    <t>YO17</t>
  </si>
  <si>
    <t>UMETNINA V FUNKCIJI</t>
  </si>
  <si>
    <t>ARTWORK IN FUNCTION</t>
  </si>
  <si>
    <t>https://moja.um.si/studijski-programi/Strani/ucnaenota.aspx?jezik=A&amp;fakulteta=FF&amp;sifraue=YO17</t>
  </si>
  <si>
    <t>ZGOEN03</t>
  </si>
  <si>
    <t>SLOVENSKI PROSTOR V ANTIKI</t>
  </si>
  <si>
    <t>SLOVENIAN SPACE IN ANTIQUITY</t>
  </si>
  <si>
    <t>https://moja.um.si/studijski-programi/Strani/ucnaenota.aspx?jezik=A&amp;fakulteta=FF&amp;sifraue=ZGOEN03</t>
  </si>
  <si>
    <t>ZGS04</t>
  </si>
  <si>
    <t>https://moja.um.si/studijski-programi/Strani/ucnaenota.aspx?jezik=A&amp;fakulteta=FF&amp;sifraue=ZGS04</t>
  </si>
  <si>
    <t>ZGS05</t>
  </si>
  <si>
    <t>https://moja.um.si/studijski-programi/Strani/ucnaenota.aspx?jezik=A&amp;fakulteta=FF&amp;sifraue=ZGS05</t>
  </si>
  <si>
    <t>ZGS06</t>
  </si>
  <si>
    <t>https://moja.um.si/studijski-programi/Strani/ucnaenota.aspx?jezik=A&amp;fakulteta=FF&amp;sifraue=ZGS06</t>
  </si>
  <si>
    <t>ZGS07</t>
  </si>
  <si>
    <t>EUROPEAN HISTORY IN THE EARLY MODERN PERIOD</t>
  </si>
  <si>
    <t>https://moja.um.si/studijski-programi/Strani/ucnaenota.aspx?jezik=A&amp;fakulteta=FF&amp;sifraue=ZGS07</t>
  </si>
  <si>
    <t>ZGS08</t>
  </si>
  <si>
    <t>https://moja.um.si/studijski-programi/Strani/ucnaenota.aspx?jezik=A&amp;fakulteta=FF&amp;sifraue=ZGS08</t>
  </si>
  <si>
    <t>Department_2</t>
  </si>
  <si>
    <t>PEF</t>
  </si>
  <si>
    <t>Keenan</t>
  </si>
  <si>
    <t>Sarah</t>
  </si>
  <si>
    <t>IRSKA</t>
  </si>
  <si>
    <t>FF</t>
  </si>
  <si>
    <t>A  GRAZ01</t>
  </si>
  <si>
    <t>UNIVERSITAET GRAZ</t>
  </si>
  <si>
    <t>GRAZ</t>
  </si>
  <si>
    <t>Austria</t>
  </si>
  <si>
    <t>0232</t>
  </si>
  <si>
    <t>Literature and linguistics</t>
  </si>
  <si>
    <t>1st, 2nd</t>
  </si>
  <si>
    <t>A  INNSBRU01</t>
  </si>
  <si>
    <t xml:space="preserve">LEOPOLD-FRANZENS-UNIVERSITÄT INNSBRUCK </t>
  </si>
  <si>
    <t>Innsbruck</t>
  </si>
  <si>
    <t>0231</t>
  </si>
  <si>
    <t>Language acquisition</t>
  </si>
  <si>
    <t>UNIVERSITAET INNSBRUCK</t>
  </si>
  <si>
    <t>INNSBRUCK</t>
  </si>
  <si>
    <t>0222</t>
  </si>
  <si>
    <t>History and archaeology</t>
  </si>
  <si>
    <t>A  KLAGENF01</t>
  </si>
  <si>
    <t>UNIVERSITÄT KLAGENFURT</t>
  </si>
  <si>
    <t>Klagenfurt</t>
  </si>
  <si>
    <t>1st, 2nd, 3rd</t>
  </si>
  <si>
    <t>A  KUFSTEI01</t>
  </si>
  <si>
    <t>FHS KUFSTEIN TIROL BILDUNGS - GMBH</t>
  </si>
  <si>
    <t>Kufstein</t>
  </si>
  <si>
    <t>0210</t>
  </si>
  <si>
    <t>Arts, not further defined</t>
  </si>
  <si>
    <t>1st</t>
  </si>
  <si>
    <t>A  SALZBUR01</t>
  </si>
  <si>
    <t>UNIVERSITAET SALZBURG</t>
  </si>
  <si>
    <t>Salzburg</t>
  </si>
  <si>
    <t>0313</t>
  </si>
  <si>
    <t>Psychology </t>
  </si>
  <si>
    <t>A  WIEN09</t>
  </si>
  <si>
    <t>PAEDAGOGISCHE HOCHSCHULE WIEN</t>
  </si>
  <si>
    <t>Wien</t>
  </si>
  <si>
    <t>0110</t>
  </si>
  <si>
    <t>Education</t>
  </si>
  <si>
    <t>B  ANTWERP62</t>
  </si>
  <si>
    <t>ARTESIS  PLANTIJN HOGESCHOOL ANTWERPEN</t>
  </si>
  <si>
    <t>ANTWERPEN</t>
  </si>
  <si>
    <t>Belgium</t>
  </si>
  <si>
    <t>Arts</t>
  </si>
  <si>
    <t>BG BLAGOEV03</t>
  </si>
  <si>
    <t>AMERICAN UNIVERSITY IN BULGARIA</t>
  </si>
  <si>
    <t>BLAGOEVGRAD</t>
  </si>
  <si>
    <t>Bulgaria</t>
  </si>
  <si>
    <t>0230</t>
  </si>
  <si>
    <t>Foreign languages</t>
  </si>
  <si>
    <t>BG PLOVDIV07</t>
  </si>
  <si>
    <t>AKADEMIYA ZA MUZIKALNO, TANTZOVO I IZOBRAZITELNO IZKUSTVO PLOVDIV</t>
  </si>
  <si>
    <t>PLOVDIV</t>
  </si>
  <si>
    <t>0215</t>
  </si>
  <si>
    <t>Music and performing arts</t>
  </si>
  <si>
    <t>BG SOFIA02</t>
  </si>
  <si>
    <t>NEW BULGARIAN UNIVERSITY</t>
  </si>
  <si>
    <t>Sofia</t>
  </si>
  <si>
    <t>BG SOFIA06</t>
  </si>
  <si>
    <t>SOFIA UNIVERSITY ST KLIMENT OHRIDSKI</t>
  </si>
  <si>
    <t>SOFIA</t>
  </si>
  <si>
    <t>023</t>
  </si>
  <si>
    <t>Languages</t>
  </si>
  <si>
    <t>BG VELIKO01</t>
  </si>
  <si>
    <t>ST. CYRIL AND ST. METHODIUS UNIVERSITY OF VELIKO TURNOVO</t>
  </si>
  <si>
    <t>VELIKO TURNOVO</t>
  </si>
  <si>
    <t>Psychology</t>
  </si>
  <si>
    <t>VELIKOTARNOVSKI UNIVERSITET SV SV KIRIL I METODIY</t>
  </si>
  <si>
    <t>VELIKO TARNOVO</t>
  </si>
  <si>
    <t>0532</t>
  </si>
  <si>
    <t>Earth sciences</t>
  </si>
  <si>
    <t>CY NICOSIA01</t>
  </si>
  <si>
    <t>UNIVERSITY OF CYPRUS</t>
  </si>
  <si>
    <t>NICOSIA</t>
  </si>
  <si>
    <t>Cyprus</t>
  </si>
  <si>
    <t>0111</t>
  </si>
  <si>
    <t>Education science</t>
  </si>
  <si>
    <t>CZ BRNO02</t>
  </si>
  <si>
    <t>MENDELOVA ZEMEDELSKÁ A LESNICKÁ UNIVERZITA V BRNO</t>
  </si>
  <si>
    <t>BRNO</t>
  </si>
  <si>
    <t>Czech Republic</t>
  </si>
  <si>
    <t>CZ BRNO05</t>
  </si>
  <si>
    <t>MASARYKOVA UNIVERZITA</t>
  </si>
  <si>
    <t>0314</t>
  </si>
  <si>
    <t>Sociology and cultural studies</t>
  </si>
  <si>
    <t>CZ CESKE01</t>
  </si>
  <si>
    <t>JIHOCESKA UNIVERZITA V CESKYCH BUDEJOVICICH</t>
  </si>
  <si>
    <t>CESKE BUDEJOVICE</t>
  </si>
  <si>
    <t>CZ HRADEC01</t>
  </si>
  <si>
    <t>UNIVERZITA HRADEC KRALOVE</t>
  </si>
  <si>
    <t>HRADEC KRÁLOVÉ</t>
  </si>
  <si>
    <t>CZ LIBEREC01</t>
  </si>
  <si>
    <t>TECHNICKA UNIVERZITA V LIBERCI</t>
  </si>
  <si>
    <t>LIBEREC</t>
  </si>
  <si>
    <t>071</t>
  </si>
  <si>
    <t>Engineering and engineering trades</t>
  </si>
  <si>
    <t>CZ OLOMOUC01</t>
  </si>
  <si>
    <t>UNIVERZITA PALACKEHO V OLOMOUCI</t>
  </si>
  <si>
    <t>Olomouc</t>
  </si>
  <si>
    <t>OLOMOUC</t>
  </si>
  <si>
    <t>0114</t>
  </si>
  <si>
    <t>Teacher training with subject specialisation</t>
  </si>
  <si>
    <t>CZ OPAVA01</t>
  </si>
  <si>
    <t>SLEZSKA UNIVERZITA V OPAVE</t>
  </si>
  <si>
    <t>OPAVA</t>
  </si>
  <si>
    <t>0312</t>
  </si>
  <si>
    <t>Political sciences and civics</t>
  </si>
  <si>
    <t>*</t>
  </si>
  <si>
    <t>CZ OSTRAVA02</t>
  </si>
  <si>
    <t>OSTRAVSKA UNIVERZITA</t>
  </si>
  <si>
    <t>OSTRAVA</t>
  </si>
  <si>
    <t>CZ PARDUB01</t>
  </si>
  <si>
    <t>UNIVERZITA PARDUBICE</t>
  </si>
  <si>
    <t>PARDUBICE</t>
  </si>
  <si>
    <t>1st, 3rd</t>
  </si>
  <si>
    <t>CZ PLZEN01</t>
  </si>
  <si>
    <t>ZÁPADOCESKÁ UNIVERZITA V PLZNI</t>
  </si>
  <si>
    <t>PLZEN</t>
  </si>
  <si>
    <t>ZAPADOCESKA UNIVERZITA V PLZNI</t>
  </si>
  <si>
    <t>CZ PRAHA07</t>
  </si>
  <si>
    <t>UNIVERZITA KARLOVA V PRAZE</t>
  </si>
  <si>
    <t>Praha 1</t>
  </si>
  <si>
    <t>0229</t>
  </si>
  <si>
    <t>Humanities (except languages), not elsewhere classified</t>
  </si>
  <si>
    <t>CZ USTINAD01</t>
  </si>
  <si>
    <t>UNIVERZITA JANA EVANGELISTY PURKYNE V USTI NAD LABEM</t>
  </si>
  <si>
    <t>USTI NAD LABEM</t>
  </si>
  <si>
    <t>D  BAMBERG01</t>
  </si>
  <si>
    <t xml:space="preserve">OTTO-FRIEDRICH-UNIVERSITAET BAMBERG </t>
  </si>
  <si>
    <t>Bamberg</t>
  </si>
  <si>
    <t>Germany</t>
  </si>
  <si>
    <t>D  BAYREUT01</t>
  </si>
  <si>
    <t>UNIVERSITAT BAYREUTH</t>
  </si>
  <si>
    <t>BAYREUTH</t>
  </si>
  <si>
    <t>D  BIELEFE01</t>
  </si>
  <si>
    <t>UNIVERSITAET BIELEFELD</t>
  </si>
  <si>
    <t>BIELEFELD</t>
  </si>
  <si>
    <t>D  CHEMNIT01</t>
  </si>
  <si>
    <t>TECHNISCHE UNIVERSITAET CHEMNITZ</t>
  </si>
  <si>
    <t>CHEMNITZ</t>
  </si>
  <si>
    <t>D  DUSSELD01</t>
  </si>
  <si>
    <t>HEINRICH-HEINE-UNIVERSITAET DUESSELDORF</t>
  </si>
  <si>
    <t>DUSSELDORF</t>
  </si>
  <si>
    <t>D  ERFURT05</t>
  </si>
  <si>
    <t>UNIVERSITAT ERFURT</t>
  </si>
  <si>
    <t>ERFURT</t>
  </si>
  <si>
    <t>D  GOTTING01</t>
  </si>
  <si>
    <t>GEORG-AUGUST-UNIVERSITAT GOTTINGEN STIFTUNG OFFENTLICHEN RECHTS</t>
  </si>
  <si>
    <t>GOTTINGEN</t>
  </si>
  <si>
    <t>D  HANNOVE01</t>
  </si>
  <si>
    <t xml:space="preserve">GOTTFRIED WILHELM LEIBNIZ UNIVERSITAET HANNOVER </t>
  </si>
  <si>
    <t>Hannover</t>
  </si>
  <si>
    <t>D  HEIDELB01</t>
  </si>
  <si>
    <t>RUPRECHT-KARLS-UNIVERSITAET HEIDELBERG</t>
  </si>
  <si>
    <t>Heidelberg</t>
  </si>
  <si>
    <t>D  JENA01</t>
  </si>
  <si>
    <t>FRIEDRICH-SCHILLER-UNIVERSITAT JENA</t>
  </si>
  <si>
    <t>JENA</t>
  </si>
  <si>
    <t>D  LEIPZIG01</t>
  </si>
  <si>
    <t xml:space="preserve">UNIVERSITAET LEIPZIG </t>
  </si>
  <si>
    <t>Leipzig</t>
  </si>
  <si>
    <t>0220</t>
  </si>
  <si>
    <t>German studies</t>
  </si>
  <si>
    <t>D  MARBURG01</t>
  </si>
  <si>
    <t>PHILIPPS UNIVERSITAET MARBURG</t>
  </si>
  <si>
    <t>MARBURG</t>
  </si>
  <si>
    <t>0521</t>
  </si>
  <si>
    <t>Environmental sciences</t>
  </si>
  <si>
    <t>D  MUNCHEN01</t>
  </si>
  <si>
    <t>LUDWIG-MAXIMILIANS-UNIVERSITAET MUENCHEN</t>
  </si>
  <si>
    <t>MUENCHEN</t>
  </si>
  <si>
    <t>D  TUBINGE01</t>
  </si>
  <si>
    <t>EBERHARD KARLS UNIVERSITAET TUEBINGEN</t>
  </si>
  <si>
    <t>TÜBINGEN</t>
  </si>
  <si>
    <t>D  WURZBUR01</t>
  </si>
  <si>
    <t>JULIUS-MAXIMILIANS-UNIVERSITAET WUERZBURG</t>
  </si>
  <si>
    <t>Wuerzburg</t>
  </si>
  <si>
    <t>E  BARCELO02</t>
  </si>
  <si>
    <t>UNIVERSITAT AUTONOMA DE BARCELONA</t>
  </si>
  <si>
    <t>Barcelona</t>
  </si>
  <si>
    <t>Spain</t>
  </si>
  <si>
    <t>2nd</t>
  </si>
  <si>
    <t>E  BILBAO01</t>
  </si>
  <si>
    <t>UNIVERSIDAD DEL PAIS VASCO/EUSKAL HERRIKO UNIBERTSITATEA</t>
  </si>
  <si>
    <t>Leioa</t>
  </si>
  <si>
    <t>E  CADIZ01</t>
  </si>
  <si>
    <t>UNIVERSIDAD DE CADIZ</t>
  </si>
  <si>
    <t>CADIZ</t>
  </si>
  <si>
    <t>011</t>
  </si>
  <si>
    <t>E  CIUDA-R01</t>
  </si>
  <si>
    <t>UNIVERSIDAD DE CASTILLA - LA MANCHA</t>
  </si>
  <si>
    <t>CIUDAD REAL</t>
  </si>
  <si>
    <t>E  GRANADA01</t>
  </si>
  <si>
    <t xml:space="preserve">UNIVERSIDAD DE GRANADA </t>
  </si>
  <si>
    <t>Granada</t>
  </si>
  <si>
    <t>E  MADRID03</t>
  </si>
  <si>
    <t>UNIVERSIDAD COMPLUTENSE DE MADRID</t>
  </si>
  <si>
    <t>MADRID</t>
  </si>
  <si>
    <t>0223</t>
  </si>
  <si>
    <t>Philosophy and ethics</t>
  </si>
  <si>
    <t>E  MADRID17</t>
  </si>
  <si>
    <t>UNIVERSIDAD ALFONSO X EL SABIO</t>
  </si>
  <si>
    <t>VILLANUEVA DE LA CAÑADA</t>
  </si>
  <si>
    <t>E  MALAGA01</t>
  </si>
  <si>
    <t>UNIVERSIDAD DE MALAGA</t>
  </si>
  <si>
    <t>MÁLAGA</t>
  </si>
  <si>
    <t>E  SANTIAG01</t>
  </si>
  <si>
    <t>UNIVERSIDAD DE SANTIAGO DE COMPOSTELA</t>
  </si>
  <si>
    <t>SANTIAGO DE COMPOSTELA</t>
  </si>
  <si>
    <t>E  TARRAGO01</t>
  </si>
  <si>
    <t>UNIVERSITAT ROVIRA I VIRGILI</t>
  </si>
  <si>
    <t>TARRAGONA</t>
  </si>
  <si>
    <t>E  TENERIF01</t>
  </si>
  <si>
    <t>UNIVERSIDAD DE LA LAGUNA</t>
  </si>
  <si>
    <t>LA LAGUNA</t>
  </si>
  <si>
    <t>021</t>
  </si>
  <si>
    <t>E  VALENCI01</t>
  </si>
  <si>
    <t>UNIVERSITAT DE VALENCIA (ESTUDI GENERAL) UVEG</t>
  </si>
  <si>
    <t>VALENCIA</t>
  </si>
  <si>
    <t>E  VIGO03</t>
  </si>
  <si>
    <t>CONSERVATORIO SUPERIOR DE MÚSICA DE VIGO</t>
  </si>
  <si>
    <t>VIGO</t>
  </si>
  <si>
    <t>E  ZARAGOZ07</t>
  </si>
  <si>
    <t>FUNDACION UNIVERSIDAD SAN JORGE</t>
  </si>
  <si>
    <t>VILLANUEVA DE GÁLLEGO (ZARAGOZA)</t>
  </si>
  <si>
    <t>F  AMIENS01</t>
  </si>
  <si>
    <t>UNIVERSITE DE PICARDIE JULES VERNE</t>
  </si>
  <si>
    <t>AMIENS CEDEX 1</t>
  </si>
  <si>
    <t>France</t>
  </si>
  <si>
    <t>F  ANGERS04</t>
  </si>
  <si>
    <t>UNIVERSITÉ CATHOLIQUE DE L'OUEST</t>
  </si>
  <si>
    <t>ANGERS</t>
  </si>
  <si>
    <t>F  BORDEAU58</t>
  </si>
  <si>
    <t>UNIVERSITY OF BORDEAUX</t>
  </si>
  <si>
    <t>BORDEAUX</t>
  </si>
  <si>
    <t>F  MONTPEL01</t>
  </si>
  <si>
    <t xml:space="preserve">UNIVERSITE MONTPELLIER I </t>
  </si>
  <si>
    <t>MONTPELLIER</t>
  </si>
  <si>
    <t>F  PARIS007</t>
  </si>
  <si>
    <t>UNIVERSITÉ PARIS DIDEROT - PARIS 7</t>
  </si>
  <si>
    <t>PARIS</t>
  </si>
  <si>
    <t>F  PARIS482</t>
  </si>
  <si>
    <t>UNIVERSITE PARIS CITE</t>
  </si>
  <si>
    <t>FR</t>
  </si>
  <si>
    <t>F  TOULOUS02</t>
  </si>
  <si>
    <t xml:space="preserve">UNIVERSITE DE TOULOUSE II - LE MIRAIL </t>
  </si>
  <si>
    <t>TOULOUSE</t>
  </si>
  <si>
    <t>F  TOURS01</t>
  </si>
  <si>
    <t>UNIVERSITE DE TOURS</t>
  </si>
  <si>
    <t>TOURS CEDEX 1</t>
  </si>
  <si>
    <t>G  ATHINE41</t>
  </si>
  <si>
    <t>PANEPISTIMIO AIGAIOU</t>
  </si>
  <si>
    <t>MYTILENE</t>
  </si>
  <si>
    <t>Greece</t>
  </si>
  <si>
    <t>0310</t>
  </si>
  <si>
    <t>Social and behavioural sciences</t>
  </si>
  <si>
    <t>G  IOANNIN01</t>
  </si>
  <si>
    <t>PANEPISTIMIO IOANNINON</t>
  </si>
  <si>
    <t>IOANNINA</t>
  </si>
  <si>
    <t>G  KALLITH02</t>
  </si>
  <si>
    <t>PANTEION PANEPISTIMIO KOINONIKON KAI POLITIKON EPISTIMON</t>
  </si>
  <si>
    <t>KALLITHEA</t>
  </si>
  <si>
    <t>G  KRITIS05</t>
  </si>
  <si>
    <t>Hellenic Mediterranean University</t>
  </si>
  <si>
    <t xml:space="preserve">HERAKLION </t>
  </si>
  <si>
    <t>HR PULA01</t>
  </si>
  <si>
    <t>SVEUCILISTE JURJA DOBRILE U PULI</t>
  </si>
  <si>
    <t>PULA</t>
  </si>
  <si>
    <t>Croatia</t>
  </si>
  <si>
    <t>Humanities (except languages)</t>
  </si>
  <si>
    <t>HR RIJEKA01</t>
  </si>
  <si>
    <t>SVEUČILIŠTE U RIJECI</t>
  </si>
  <si>
    <t>RIJEKA</t>
  </si>
  <si>
    <t>HR SPLIT01</t>
  </si>
  <si>
    <t>SVEUČILIŠTE U SPLITU</t>
  </si>
  <si>
    <t>SPLIT</t>
  </si>
  <si>
    <t>Humanities (except languages), not further defined</t>
  </si>
  <si>
    <t>HR ZADAR01</t>
  </si>
  <si>
    <t>SVEUCILISTE U ZADRU</t>
  </si>
  <si>
    <t>ZADAR</t>
  </si>
  <si>
    <t>HR ZAGREB01</t>
  </si>
  <si>
    <t>SVEUČILIŠTE U ZAGREBU</t>
  </si>
  <si>
    <t>ZAGREB</t>
  </si>
  <si>
    <t>SVEUCILISTE U ZAGREBU</t>
  </si>
  <si>
    <t>0322</t>
  </si>
  <si>
    <t>Library, information and archival studies</t>
  </si>
  <si>
    <t>1014</t>
  </si>
  <si>
    <t>Sports</t>
  </si>
  <si>
    <t>HU BUDAPES01</t>
  </si>
  <si>
    <t>EOTVOS LORAND TUDOMANYEGYETEM</t>
  </si>
  <si>
    <t>BUDAPEST</t>
  </si>
  <si>
    <t>Hungary</t>
  </si>
  <si>
    <t>HU BUDAPES10</t>
  </si>
  <si>
    <t>KAROLI GASPAR REFORMATUS EGYETEM</t>
  </si>
  <si>
    <t>HU BUDAPES12</t>
  </si>
  <si>
    <t>PAZMANY PETER KATOLIKUS EGYETEM</t>
  </si>
  <si>
    <t>022</t>
  </si>
  <si>
    <t>HU BUDAPES54</t>
  </si>
  <si>
    <t>NATIONAL UNIVERSITY OF PUBLIC SERVICE</t>
  </si>
  <si>
    <t>Budapest</t>
  </si>
  <si>
    <t>Social and behavioural sciences, not further defined</t>
  </si>
  <si>
    <t>HU EGER02</t>
  </si>
  <si>
    <t>ESZTERHAZY KAROLY EGYETEM</t>
  </si>
  <si>
    <t>EGER</t>
  </si>
  <si>
    <t>HU MISKOLC01</t>
  </si>
  <si>
    <t>MISKOLCI EGYETEM</t>
  </si>
  <si>
    <t>MISKOLC</t>
  </si>
  <si>
    <t>HU PECS01</t>
  </si>
  <si>
    <t>PÉCSI TUDOMÁNYEGYETEM</t>
  </si>
  <si>
    <t>PÉCS</t>
  </si>
  <si>
    <t>HU SOPRON01</t>
  </si>
  <si>
    <t>SOPRONI EGYETEM</t>
  </si>
  <si>
    <t>SOPRON</t>
  </si>
  <si>
    <t>HU VESZPRE01</t>
  </si>
  <si>
    <t>PANNON EGYETEM</t>
  </si>
  <si>
    <t>VESZPREM</t>
  </si>
  <si>
    <t>I  BARI01</t>
  </si>
  <si>
    <t>Universita degli studi di bari aldo moro</t>
  </si>
  <si>
    <t>Bari</t>
  </si>
  <si>
    <t>Italy</t>
  </si>
  <si>
    <t>I  BARI09</t>
  </si>
  <si>
    <t>Italicampus s.r.l. Società Benefit</t>
  </si>
  <si>
    <t>I  BOLOGNA01</t>
  </si>
  <si>
    <t>ALMA MATER STUDIORUM - UNIVERSITA DI BOLOGNA</t>
  </si>
  <si>
    <t>BOLOGNA</t>
  </si>
  <si>
    <t>I  CAGLIAR01</t>
  </si>
  <si>
    <t>UNIVERSITA DEGLI STUDI DI CAGLIARI</t>
  </si>
  <si>
    <t>CAGLIARI</t>
  </si>
  <si>
    <t xml:space="preserve">Humanities (except languages), not elsewhere classified </t>
  </si>
  <si>
    <t>UNIVERSITY OF CAGLIARI</t>
  </si>
  <si>
    <t>Cagliari</t>
  </si>
  <si>
    <t>0923</t>
  </si>
  <si>
    <t>Social work and counselling</t>
  </si>
  <si>
    <t>I  MILANO03</t>
  </si>
  <si>
    <t>UNIVERSITA CATTOLICA DEL SACRO CUORE</t>
  </si>
  <si>
    <t>MILANO</t>
  </si>
  <si>
    <t>I  NAPOLI02</t>
  </si>
  <si>
    <t>UNIVERSITA DEGLI STUDI DI NAPOLI L'ORIENTALE</t>
  </si>
  <si>
    <t>NAPLES</t>
  </si>
  <si>
    <t>I  PISA01</t>
  </si>
  <si>
    <t xml:space="preserve">UNIVERSITÁ DI PISA </t>
  </si>
  <si>
    <t>Pisa</t>
  </si>
  <si>
    <t>I  ROMA01</t>
  </si>
  <si>
    <t>UNIVERSITA DEGLI STUDI DI ROMA LA SAPIENZA</t>
  </si>
  <si>
    <t>ROMA</t>
  </si>
  <si>
    <t>I  TRENTO01</t>
  </si>
  <si>
    <t>UNIVERSITA DEGLI STUDI DI TRENTO</t>
  </si>
  <si>
    <t>TRENTO</t>
  </si>
  <si>
    <t>I  TRIESTE01</t>
  </si>
  <si>
    <t xml:space="preserve">UNIVERSITA' DEGLI STUDI DI TRIESTE </t>
  </si>
  <si>
    <t>Trieste</t>
  </si>
  <si>
    <t>I  UDINE01</t>
  </si>
  <si>
    <t>UNIVERSITA DEGLI STUDI DI UDINE</t>
  </si>
  <si>
    <t>UDINE</t>
  </si>
  <si>
    <t>I  VARESE02</t>
  </si>
  <si>
    <t>UNIVERSITA DEGLI STUDI DELL'INSUBRIA</t>
  </si>
  <si>
    <t>VARESE</t>
  </si>
  <si>
    <t>LT KAUNAS02</t>
  </si>
  <si>
    <t>KAUNO TECHNOLOGIJOS UNIVERSITETAS</t>
  </si>
  <si>
    <t>Kaunas</t>
  </si>
  <si>
    <t>Lithuania</t>
  </si>
  <si>
    <t>LT VILNIUS01</t>
  </si>
  <si>
    <t>VILNIAUS UNIVERSITETAS</t>
  </si>
  <si>
    <t>VILNIUS</t>
  </si>
  <si>
    <t>LV RIGA33</t>
  </si>
  <si>
    <t>EKONOMIKAS UN KULTURAS AUGSTSKOLA</t>
  </si>
  <si>
    <t>RIGA</t>
  </si>
  <si>
    <t>Latvia</t>
  </si>
  <si>
    <t>Biological and related sciences</t>
  </si>
  <si>
    <t>MK SKOPJE01</t>
  </si>
  <si>
    <t>SS CYRIL AND METHODIUS UNIVERSITY</t>
  </si>
  <si>
    <t>SKOPJE</t>
  </si>
  <si>
    <t>Macedonia</t>
  </si>
  <si>
    <t>MK SKOPJE04</t>
  </si>
  <si>
    <t>INTERNATIONAL BALKAN UNIVERSITY</t>
  </si>
  <si>
    <t>Republic of North Macedonia</t>
  </si>
  <si>
    <t>MK TETOVO02</t>
  </si>
  <si>
    <t>SOUTH EAST EUROPEAN UNIVERSITY TETOVO</t>
  </si>
  <si>
    <t>TETOVO</t>
  </si>
  <si>
    <t>NL AMSTERD01</t>
  </si>
  <si>
    <t>UNIVERSITEIT VAN AMSTERDAM</t>
  </si>
  <si>
    <t>AMSTERDAM</t>
  </si>
  <si>
    <t>Netherlands</t>
  </si>
  <si>
    <t>NL GRONING01</t>
  </si>
  <si>
    <t xml:space="preserve">RIJKSUNIVERSITEIT GRONINGEN </t>
  </si>
  <si>
    <t>Groningen</t>
  </si>
  <si>
    <t>Nederland</t>
  </si>
  <si>
    <t>P  ACORES01</t>
  </si>
  <si>
    <t>UNIVERSIDADE DOS ACORES</t>
  </si>
  <si>
    <t>PONTA DELGADA</t>
  </si>
  <si>
    <t>Portugal</t>
  </si>
  <si>
    <t>P  FARO02</t>
  </si>
  <si>
    <t xml:space="preserve">UNIVERSIDADE DO ALGARVE </t>
  </si>
  <si>
    <t>Faro</t>
  </si>
  <si>
    <t>P  LISBOA03</t>
  </si>
  <si>
    <t>UNIVERSIDADE NOVA DE LISBOA</t>
  </si>
  <si>
    <t>LISBOA</t>
  </si>
  <si>
    <t>P  LISBOA07</t>
  </si>
  <si>
    <t>ISCTE-INSTITUTO UNIVERSITÁRIO DE LISBOA</t>
  </si>
  <si>
    <t xml:space="preserve">Portugal </t>
  </si>
  <si>
    <t>P  LISBOA109</t>
  </si>
  <si>
    <t xml:space="preserve">UNIVERSIDADE DE LISBOA </t>
  </si>
  <si>
    <t>Lisboa</t>
  </si>
  <si>
    <t>UNIVERSIDADE DE LISBOA</t>
  </si>
  <si>
    <t>P  MONTE-D02</t>
  </si>
  <si>
    <t>EGAS MONIZ - COOPERATIVA DE ENSINO SUPERIOR, CRL</t>
  </si>
  <si>
    <t>ALMADA</t>
  </si>
  <si>
    <t>PL BIELSKO02</t>
  </si>
  <si>
    <t>AKADEMIA TECHNICZNO-HUMANISTYCZNA W BIELSKU-BIALEJ</t>
  </si>
  <si>
    <t>Bielsko-Biala</t>
  </si>
  <si>
    <t>Poland</t>
  </si>
  <si>
    <t>PL KATOWIC01</t>
  </si>
  <si>
    <t>UNIWERSYTET SLASKI</t>
  </si>
  <si>
    <t>KATOWICE</t>
  </si>
  <si>
    <t>PL KRAKOW01</t>
  </si>
  <si>
    <t>UNIWERSYTET JAGIELLONSKI</t>
  </si>
  <si>
    <t>KRAKOW</t>
  </si>
  <si>
    <t>Jagiellonian University</t>
  </si>
  <si>
    <t>Krakow</t>
  </si>
  <si>
    <t>PL KRAKOW17</t>
  </si>
  <si>
    <t>KRAKOWSKA AKADEMIA IM. ANDRZEJA FRYCZA MODRZEWSKIEGO</t>
  </si>
  <si>
    <t>PL LODZ01</t>
  </si>
  <si>
    <t>UNIWERSYTET LODZKI</t>
  </si>
  <si>
    <t>LODZ</t>
  </si>
  <si>
    <t>PL LUBLIN01</t>
  </si>
  <si>
    <t>UNIWERSYTET MARII CURIE-SKLODOWSKIEJ</t>
  </si>
  <si>
    <t>LUBLIN</t>
  </si>
  <si>
    <t>PL OPOLE01</t>
  </si>
  <si>
    <t>UNIWERSYTET OPOLSKI</t>
  </si>
  <si>
    <t>OPOLE</t>
  </si>
  <si>
    <t>PL POZNAN01</t>
  </si>
  <si>
    <t>UNIWERSYTET IM. ADAMA MICKIEWICZA W POZNANIU</t>
  </si>
  <si>
    <t>POZNAN</t>
  </si>
  <si>
    <t>PL POZNAN16</t>
  </si>
  <si>
    <t>COLLEGIUM DA VINCI</t>
  </si>
  <si>
    <t>PL TORUN01</t>
  </si>
  <si>
    <t>UNIWERSYTET MIKOLAJA KOPERNIKA W TORUNIU</t>
  </si>
  <si>
    <t>TORUŃ</t>
  </si>
  <si>
    <t>PL WARSZAW35</t>
  </si>
  <si>
    <t>COLLEGIUM CIVITAS</t>
  </si>
  <si>
    <t>WARSZAWA</t>
  </si>
  <si>
    <t>PL WROCLAW01</t>
  </si>
  <si>
    <t>UNIWERSYTET WROCLAWSKI</t>
  </si>
  <si>
    <t>WROCLAW</t>
  </si>
  <si>
    <t>RO BRASOV01</t>
  </si>
  <si>
    <t>UNIVERSITATEA TRANSILVANIA DIN BRASOV</t>
  </si>
  <si>
    <t>BRASOV</t>
  </si>
  <si>
    <t>Romania</t>
  </si>
  <si>
    <t>RO TIMISOA01</t>
  </si>
  <si>
    <t>UNIVERSITATEA DE VEST DIN TIMISOARA</t>
  </si>
  <si>
    <t>TIMISOARA</t>
  </si>
  <si>
    <t>RO TIMISOA04</t>
  </si>
  <si>
    <t>UNIVERSITATEA POLITEHNICA TIMISOARA</t>
  </si>
  <si>
    <t>RS BELGRAD02</t>
  </si>
  <si>
    <t>UNIVERZITET U BEOGRADU</t>
  </si>
  <si>
    <t>BEOGRAD</t>
  </si>
  <si>
    <t>Serbia</t>
  </si>
  <si>
    <t>RS KRAGUJE01</t>
  </si>
  <si>
    <t>UNIVERZITET U KRAGUJEVCU</t>
  </si>
  <si>
    <t>KRAGUJEVAC</t>
  </si>
  <si>
    <t>RS NIS01</t>
  </si>
  <si>
    <t>UNIVERZITET U NISU</t>
  </si>
  <si>
    <t>NIS</t>
  </si>
  <si>
    <t>RS NOVISAD02</t>
  </si>
  <si>
    <t>UNIVERZITET U NOVOM SADU</t>
  </si>
  <si>
    <t>NOVI SAD</t>
  </si>
  <si>
    <t>S  MIDSWED01</t>
  </si>
  <si>
    <t>MITTUNIVERSITETET</t>
  </si>
  <si>
    <t>Sundsvall</t>
  </si>
  <si>
    <t>Sweden</t>
  </si>
  <si>
    <t>SK BANSKA01</t>
  </si>
  <si>
    <t>UNIVERZITA MATEJA BELA V BANSKEJ BYSTRICI</t>
  </si>
  <si>
    <t>BANSKA BYSTRICA</t>
  </si>
  <si>
    <t>Slovakia</t>
  </si>
  <si>
    <t>SK BRATISL02</t>
  </si>
  <si>
    <t>UNIVERZITA KOMENSKEHO V BRATISLAVE</t>
  </si>
  <si>
    <t>BRATISLAVA</t>
  </si>
  <si>
    <t>SK PRESOV01</t>
  </si>
  <si>
    <t>PRESOVSKA UNIVERZITA V PRESOVE</t>
  </si>
  <si>
    <t>Presov</t>
  </si>
  <si>
    <t>PRESOV</t>
  </si>
  <si>
    <t>SK TRNAVA01</t>
  </si>
  <si>
    <t>TRNAVSKA UNIVERZITA V TRNAVE</t>
  </si>
  <si>
    <t>TRNAVA</t>
  </si>
  <si>
    <t>SK TRNAVA02</t>
  </si>
  <si>
    <t>UNIVERZITA SV. CYRILA A METODA V TRAVNE</t>
  </si>
  <si>
    <t>TR ANKARA01</t>
  </si>
  <si>
    <t>ANKARA UNIVERSITESI</t>
  </si>
  <si>
    <t>ANKARA</t>
  </si>
  <si>
    <t>Turkey</t>
  </si>
  <si>
    <t>TR ANTALYA01</t>
  </si>
  <si>
    <t>AKDENIZ UNIVERSITY</t>
  </si>
  <si>
    <t>Antalya</t>
  </si>
  <si>
    <t>TR BURSA01</t>
  </si>
  <si>
    <t>ULUDAG UNIVERSITESI</t>
  </si>
  <si>
    <t>BURSA</t>
  </si>
  <si>
    <t>TR DENIZLI01</t>
  </si>
  <si>
    <t>PAMUKKALE UNIVERSITESI</t>
  </si>
  <si>
    <t>DENIZLI</t>
  </si>
  <si>
    <t>TR EDIRNE01</t>
  </si>
  <si>
    <t>TRAKYA UNIVERSITESI</t>
  </si>
  <si>
    <t>EDIRNE</t>
  </si>
  <si>
    <t>TR ELAZIG01</t>
  </si>
  <si>
    <t>FIRAT UNIVERSITESI</t>
  </si>
  <si>
    <t>ELAZIG</t>
  </si>
  <si>
    <t>TR HATAY01</t>
  </si>
  <si>
    <t>MUSTAFA KEMAL UNIVERSITY</t>
  </si>
  <si>
    <t>HATAY</t>
  </si>
  <si>
    <t>TR ISTANBU12</t>
  </si>
  <si>
    <t>DOGUS UNIVERSITY</t>
  </si>
  <si>
    <t>ISTANBUL</t>
  </si>
  <si>
    <t>TR ISTANBU21</t>
  </si>
  <si>
    <t>YEDITEPE UNIVERSITY VAKIF</t>
  </si>
  <si>
    <t>ATASEHIR- ISTANBUL</t>
  </si>
  <si>
    <t>TR ISTANBU69</t>
  </si>
  <si>
    <t>Istanbul Galata University</t>
  </si>
  <si>
    <t>İstanbul</t>
  </si>
  <si>
    <t>TR</t>
  </si>
  <si>
    <t>TR IZMIR02</t>
  </si>
  <si>
    <t>EGE UNIVERSITY</t>
  </si>
  <si>
    <t>BORNOVA</t>
  </si>
  <si>
    <t>TR IZMIR04</t>
  </si>
  <si>
    <t>IZMIR EKONOMI UNIVERSITESI</t>
  </si>
  <si>
    <t>BALCOVA-IZMIR</t>
  </si>
  <si>
    <t>TR IZMIR08</t>
  </si>
  <si>
    <t>IZMIR KATIP CELEBI UNIVERSITESI</t>
  </si>
  <si>
    <t>IZMIR</t>
  </si>
  <si>
    <t>TR KARABUK01</t>
  </si>
  <si>
    <t>KARABUK UNIVERSITY</t>
  </si>
  <si>
    <t>KARABÜK</t>
  </si>
  <si>
    <t>TR KARS01</t>
  </si>
  <si>
    <t>KAFKAS UNIVERSITESI</t>
  </si>
  <si>
    <t>KARS</t>
  </si>
  <si>
    <t>TR MARDIN01</t>
  </si>
  <si>
    <t>MARDIN ARTUKLU UNIVERSITESI</t>
  </si>
  <si>
    <t>MARDIN</t>
  </si>
  <si>
    <t>TR MERSIN01</t>
  </si>
  <si>
    <t>MERSIN UNIVERSITESI</t>
  </si>
  <si>
    <t>MERSIN</t>
  </si>
  <si>
    <t>TR TRABZON01</t>
  </si>
  <si>
    <t>KARADENIZ TEKNIK UNIVERSITESI</t>
  </si>
  <si>
    <t>TRABZON</t>
  </si>
  <si>
    <t>IRLLIMERIC04</t>
  </si>
  <si>
    <t xml:space="preserve">COLÁISTE MHUIRE GAN SMÁL </t>
  </si>
  <si>
    <t>/</t>
  </si>
  <si>
    <t>KADAYIFÇI</t>
  </si>
  <si>
    <t>Zeynep</t>
  </si>
  <si>
    <t>Bachelor of Education</t>
  </si>
  <si>
    <t>BA-English language and literatures</t>
  </si>
  <si>
    <t>TURČIJA</t>
  </si>
  <si>
    <t>Aguilar Pineda</t>
  </si>
  <si>
    <t>Ruth</t>
  </si>
  <si>
    <t>ŠPANIJA</t>
  </si>
  <si>
    <t>E  MADRID26</t>
  </si>
  <si>
    <t>UNIVERSIDAD REY JUAN CARLOS</t>
  </si>
  <si>
    <t>BA-DEGREE IN PRIMARY EDUCATION (ENGLISH SPECIALTY) (ENGLISH)</t>
  </si>
  <si>
    <t>Theodora</t>
  </si>
  <si>
    <t>Tunaru</t>
  </si>
  <si>
    <t>EPF</t>
  </si>
  <si>
    <t>Glavnik</t>
  </si>
  <si>
    <t>Domagoj</t>
  </si>
  <si>
    <t>HR VARAZDI02</t>
  </si>
  <si>
    <t>SVEUCILISTE SJEVER</t>
  </si>
  <si>
    <t>HRVAŠKA</t>
  </si>
  <si>
    <t>BA-Business and Management</t>
  </si>
  <si>
    <t>Witucki</t>
  </si>
  <si>
    <t>FERI</t>
  </si>
  <si>
    <t>Tomasz</t>
  </si>
  <si>
    <t>POLITECHNIKA POZNANSKA</t>
  </si>
  <si>
    <t>POLJSKA</t>
  </si>
  <si>
    <t>Cybersecurity</t>
  </si>
  <si>
    <t>Nedvědová</t>
  </si>
  <si>
    <t>Hana</t>
  </si>
  <si>
    <t>ČEŠKA</t>
  </si>
  <si>
    <t>BA-History</t>
  </si>
  <si>
    <t>63038@pos.hds.cz</t>
  </si>
  <si>
    <t>Leto</t>
  </si>
  <si>
    <t>IDprijave</t>
  </si>
  <si>
    <t>VrstaIzmenjave</t>
  </si>
  <si>
    <t>StatusPrijave</t>
  </si>
  <si>
    <t>Spol</t>
  </si>
  <si>
    <t>DatumRojstva</t>
  </si>
  <si>
    <t>KrajRojstva</t>
  </si>
  <si>
    <t>DrzavaRojstva</t>
  </si>
  <si>
    <t>Drzavljanstvo</t>
  </si>
  <si>
    <t>ZnanjeJezika</t>
  </si>
  <si>
    <t>PosebnePotrebe</t>
  </si>
  <si>
    <t>OpisPosebnihPotreb</t>
  </si>
  <si>
    <t>Telefon</t>
  </si>
  <si>
    <t>Eposta</t>
  </si>
  <si>
    <t>Ulica</t>
  </si>
  <si>
    <t>HisnaStev</t>
  </si>
  <si>
    <t>Posta</t>
  </si>
  <si>
    <t>Kraj</t>
  </si>
  <si>
    <t>Drzava</t>
  </si>
  <si>
    <t>ErasmusKodaTujegaZavoda</t>
  </si>
  <si>
    <t>NazivTujegaZavoda</t>
  </si>
  <si>
    <t>NaslovTujegaZavoda</t>
  </si>
  <si>
    <t>PostaTujegaZavoda</t>
  </si>
  <si>
    <t>KrajTujegaZavoda</t>
  </si>
  <si>
    <t>DrzavaTujegaZavoda</t>
  </si>
  <si>
    <t>TujaFakulteta</t>
  </si>
  <si>
    <t>VrstaStudija</t>
  </si>
  <si>
    <t>ProgramTujegaZavoda</t>
  </si>
  <si>
    <t>KodaPodrocja</t>
  </si>
  <si>
    <t>Podrocje</t>
  </si>
  <si>
    <t>TrenutniLetnik</t>
  </si>
  <si>
    <t>TujKoordinator</t>
  </si>
  <si>
    <t>TujKoordinatorEmail</t>
  </si>
  <si>
    <t>FakultetaUM</t>
  </si>
  <si>
    <t>KIPprogram</t>
  </si>
  <si>
    <t>CEEPUSProgram</t>
  </si>
  <si>
    <t>StudijskiObiskDogodek</t>
  </si>
  <si>
    <t>ObdobjeOd</t>
  </si>
  <si>
    <t>ObdobjeDo</t>
  </si>
  <si>
    <t>StevMesecev</t>
  </si>
  <si>
    <t>StevDni</t>
  </si>
  <si>
    <t>PrijavnaEposta_rezerva</t>
  </si>
  <si>
    <t>Erasmus+ za študij</t>
  </si>
  <si>
    <t>Osnutek</t>
  </si>
  <si>
    <t xml:space="preserve">Candelas </t>
  </si>
  <si>
    <t>Torrado Bonet</t>
  </si>
  <si>
    <t>Ž</t>
  </si>
  <si>
    <t>2006-02-18</t>
  </si>
  <si>
    <t>Madrid</t>
  </si>
  <si>
    <t>B2</t>
  </si>
  <si>
    <t>N</t>
  </si>
  <si>
    <t/>
  </si>
  <si>
    <t>622179272</t>
  </si>
  <si>
    <t>c.torradobonet@gmail.com</t>
  </si>
  <si>
    <t>Andalucía</t>
  </si>
  <si>
    <t>29</t>
  </si>
  <si>
    <t>28110</t>
  </si>
  <si>
    <t>Algete, Madrid</t>
  </si>
  <si>
    <t>Avenida de la Universidad 1</t>
  </si>
  <si>
    <t>28691</t>
  </si>
  <si>
    <t>Villanueva de la Canada</t>
  </si>
  <si>
    <t>UN</t>
  </si>
  <si>
    <t>2</t>
  </si>
  <si>
    <t xml:space="preserve">Silvia María Campos Soler </t>
  </si>
  <si>
    <t>scampso@uax.es</t>
  </si>
  <si>
    <t>FILOZOFSKA FAKULTETA</t>
  </si>
  <si>
    <t>Zimski</t>
  </si>
  <si>
    <t>2026-10-01</t>
  </si>
  <si>
    <t>2027-02-19</t>
  </si>
  <si>
    <t>0</t>
  </si>
  <si>
    <t>Dominika</t>
  </si>
  <si>
    <t>Brodzinska</t>
  </si>
  <si>
    <t>2005-12-08</t>
  </si>
  <si>
    <t>Kłodzko</t>
  </si>
  <si>
    <t>663304222</t>
  </si>
  <si>
    <t>dominika.brodzinska05@gmail.com</t>
  </si>
  <si>
    <t>Nadbrzeżna 26</t>
  </si>
  <si>
    <t>10</t>
  </si>
  <si>
    <t>57-550</t>
  </si>
  <si>
    <t>Stronie Śląskie</t>
  </si>
  <si>
    <t>Katowicka 48</t>
  </si>
  <si>
    <t>45-061</t>
  </si>
  <si>
    <t>Design and Social Communication</t>
  </si>
  <si>
    <t>3</t>
  </si>
  <si>
    <t>Daria Gogol</t>
  </si>
  <si>
    <t>dgogol@uni.opole.pl</t>
  </si>
  <si>
    <t>Oddana</t>
  </si>
  <si>
    <t>Ahmet Enes</t>
  </si>
  <si>
    <t>Özalp</t>
  </si>
  <si>
    <t>M</t>
  </si>
  <si>
    <t>2007-11-16</t>
  </si>
  <si>
    <t>Gaziosmanpaşa, İstanbul</t>
  </si>
  <si>
    <t>+90 533 663 52 66</t>
  </si>
  <si>
    <t>aenesozalp@gmail.com</t>
  </si>
  <si>
    <t>Fatih Mahallesi, Sedef Sokak</t>
  </si>
  <si>
    <t>No:22, Floor:3</t>
  </si>
  <si>
    <t>59500</t>
  </si>
  <si>
    <t>Tekirdağ, Çerkezköy</t>
  </si>
  <si>
    <t>PASACAYIRI</t>
  </si>
  <si>
    <t>36100</t>
  </si>
  <si>
    <t>Faculty of Science and Letters</t>
  </si>
  <si>
    <t>English Language and Literature</t>
  </si>
  <si>
    <t>1</t>
  </si>
  <si>
    <t>Emre Şekerci</t>
  </si>
  <si>
    <t>emre.sekerci@kafkas.edu.tr</t>
  </si>
  <si>
    <t>30</t>
  </si>
  <si>
    <t>Zuzana</t>
  </si>
  <si>
    <t>Šimková</t>
  </si>
  <si>
    <t>2006-05-20</t>
  </si>
  <si>
    <t>Bratislava</t>
  </si>
  <si>
    <t>SLOVAŠKA</t>
  </si>
  <si>
    <t>+421907084490</t>
  </si>
  <si>
    <t>zuzanasimkova15@gmail.com</t>
  </si>
  <si>
    <t xml:space="preserve">Znievska </t>
  </si>
  <si>
    <t>24</t>
  </si>
  <si>
    <t>85106</t>
  </si>
  <si>
    <t>0 OTHER</t>
  </si>
  <si>
    <t>OTHER</t>
  </si>
  <si>
    <t>Faculty of Social and Economic Sciences</t>
  </si>
  <si>
    <t>Social and Occupational Psychology</t>
  </si>
  <si>
    <t>zuzana.miskociova@fses.uniba.sk</t>
  </si>
  <si>
    <t>Barbaros</t>
  </si>
  <si>
    <t>Güngör</t>
  </si>
  <si>
    <t>2006-09-28</t>
  </si>
  <si>
    <t xml:space="preserve">Istanbul </t>
  </si>
  <si>
    <t>C1</t>
  </si>
  <si>
    <t>+905417759001</t>
  </si>
  <si>
    <t>202401001009@dogus.edu.tr</t>
  </si>
  <si>
    <t>Petroliş mah. Rahvanlar Cad.</t>
  </si>
  <si>
    <t>No4</t>
  </si>
  <si>
    <t>34862</t>
  </si>
  <si>
    <t>Istanbul,Kartal</t>
  </si>
  <si>
    <t>Dogus University</t>
  </si>
  <si>
    <t>Dudullu Osb Mah. Nato Yolu Cad.  265/ 1</t>
  </si>
  <si>
    <t>34775</t>
  </si>
  <si>
    <t>Istanbul</t>
  </si>
  <si>
    <t>International Relations And Erasmus Office</t>
  </si>
  <si>
    <t>Erasmus+</t>
  </si>
  <si>
    <t>Sevilay Yavuz Çeşmeci</t>
  </si>
  <si>
    <t>syavuz@dogus.edu.tr</t>
  </si>
  <si>
    <t>gungorbaros@gmail.com</t>
  </si>
  <si>
    <t>Irene</t>
  </si>
  <si>
    <t>Berlanga González</t>
  </si>
  <si>
    <t>2006-06-24</t>
  </si>
  <si>
    <t>España</t>
  </si>
  <si>
    <t>664819345</t>
  </si>
  <si>
    <t>irenegonzlz5@gmail.com</t>
  </si>
  <si>
    <t>Plaza Rafael Alberti</t>
  </si>
  <si>
    <t>46950</t>
  </si>
  <si>
    <t>Xirivella, Valencia</t>
  </si>
  <si>
    <t>UNIVERSITAT DE VALENCIA</t>
  </si>
  <si>
    <t>AVENIDA BLASCO IBANEZ  13</t>
  </si>
  <si>
    <t>46010</t>
  </si>
  <si>
    <t>Facultad de Filología, Traducción y Comunicación</t>
  </si>
  <si>
    <t>English Studies</t>
  </si>
  <si>
    <t>Francisco Ivorra</t>
  </si>
  <si>
    <t>francisco.ivorra@uv.es</t>
  </si>
  <si>
    <t>Celo leto</t>
  </si>
  <si>
    <t>2027-07-09</t>
  </si>
  <si>
    <t>60</t>
  </si>
  <si>
    <t xml:space="preserve">Joana </t>
  </si>
  <si>
    <t xml:space="preserve">Videira </t>
  </si>
  <si>
    <t>2006-06-17</t>
  </si>
  <si>
    <t xml:space="preserve">Almada </t>
  </si>
  <si>
    <t>PORTUGALSKA</t>
  </si>
  <si>
    <t>C2</t>
  </si>
  <si>
    <t>910179600</t>
  </si>
  <si>
    <t>joanarvideira@gmail.com</t>
  </si>
  <si>
    <t xml:space="preserve">Rua da tranquilidade </t>
  </si>
  <si>
    <t>32</t>
  </si>
  <si>
    <t>2820-616</t>
  </si>
  <si>
    <t>EGAS MONIZ COOPERATIVA DE ENSINO SUPERIOR CRL COOPERATIVA</t>
  </si>
  <si>
    <t>QUINTA DA GRAN JA MONTE DE CAPARICA CAMPUS UNIVERS</t>
  </si>
  <si>
    <t>2829-511</t>
  </si>
  <si>
    <t>Ceren Nisa</t>
  </si>
  <si>
    <t>Demir</t>
  </si>
  <si>
    <t>2006-05-23</t>
  </si>
  <si>
    <t>Denizli</t>
  </si>
  <si>
    <t>+90 535 016 58 16</t>
  </si>
  <si>
    <t>cdemir24@posta.pau.edu.tr</t>
  </si>
  <si>
    <t>Zeytinköy Mahallesi, Mimar Sinan Caddesi Pırlanta Evler Sitesi NO:40/4</t>
  </si>
  <si>
    <t>no 40</t>
  </si>
  <si>
    <t>20160</t>
  </si>
  <si>
    <t>DENİZLİ</t>
  </si>
  <si>
    <t>Pamukkale Universitesi</t>
  </si>
  <si>
    <t>PAMUKKALE UNIVERSITESI KINIKLI</t>
  </si>
  <si>
    <t>20070</t>
  </si>
  <si>
    <t>Faculty of Humanities and Social Sciences</t>
  </si>
  <si>
    <t>Enis Öztürk</t>
  </si>
  <si>
    <t>erasmus6@pau.edu.tr</t>
  </si>
  <si>
    <t>Poletni</t>
  </si>
  <si>
    <t>2027-02-22</t>
  </si>
  <si>
    <t>cerennisademir20@gmail.com</t>
  </si>
  <si>
    <t>2004-02-25</t>
  </si>
  <si>
    <t>+905071093162</t>
  </si>
  <si>
    <t>ceyokadayifci@gmail.com</t>
  </si>
  <si>
    <t>BARIS MAHALLESI ADACIFTLIGI CADDESI SENEM APT. BEYLIKDUZU/ISTANBUL</t>
  </si>
  <si>
    <t>13</t>
  </si>
  <si>
    <t>34560</t>
  </si>
  <si>
    <t>ENGLISH LANGUAGE AND LITERATURE</t>
  </si>
  <si>
    <t>6</t>
  </si>
  <si>
    <t>emre.sekerci@gmail.com</t>
  </si>
  <si>
    <t>27</t>
  </si>
  <si>
    <t>2006-05-06</t>
  </si>
  <si>
    <t xml:space="preserve">Denizli </t>
  </si>
  <si>
    <t>+90 (535) 016 58 16</t>
  </si>
  <si>
    <t>Zeytinkoy mahallesi mimar sinan caddesi</t>
  </si>
  <si>
    <t>40</t>
  </si>
  <si>
    <t xml:space="preserve">English Language and Literature </t>
  </si>
  <si>
    <t>Ali Güven</t>
  </si>
  <si>
    <t>aguven@pau.edu.tr</t>
  </si>
  <si>
    <t>Nadiya</t>
  </si>
  <si>
    <t>Hoeboer</t>
  </si>
  <si>
    <t>2005-02-04</t>
  </si>
  <si>
    <t>Delft</t>
  </si>
  <si>
    <t>NIZOZEMSKA</t>
  </si>
  <si>
    <t>0621111668</t>
  </si>
  <si>
    <t>nadiya.hoeboer@gmail.com</t>
  </si>
  <si>
    <t xml:space="preserve">Uiterwaardenstraat </t>
  </si>
  <si>
    <t>52-2</t>
  </si>
  <si>
    <t>1079CB</t>
  </si>
  <si>
    <t>SPUI 21</t>
  </si>
  <si>
    <t>1012WX</t>
  </si>
  <si>
    <t>Sarah Plunkett</t>
  </si>
  <si>
    <t>internationaloffice-psychology@uva.nl</t>
  </si>
  <si>
    <t>Sophie</t>
  </si>
  <si>
    <t>Methorst</t>
  </si>
  <si>
    <t>2005-12-18</t>
  </si>
  <si>
    <t>Amsterdam</t>
  </si>
  <si>
    <t>+31 6 22915965</t>
  </si>
  <si>
    <t>Sophiemethorst@icloud.com</t>
  </si>
  <si>
    <t>Dickenslaan</t>
  </si>
  <si>
    <t>142</t>
  </si>
  <si>
    <t>1102 ZW</t>
  </si>
  <si>
    <t>Nieuwe Achtergracht 166</t>
  </si>
  <si>
    <t>1018WV</t>
  </si>
  <si>
    <t>Faculty of Social and Behavioural Sciences</t>
  </si>
  <si>
    <t>VS</t>
  </si>
  <si>
    <t>Bachelor</t>
  </si>
  <si>
    <t xml:space="preserve"> Prof. Denny Borsboom</t>
  </si>
  <si>
    <t>D.Borsboom@uva.nl</t>
  </si>
  <si>
    <t>sophiemethorst1@gmail.com</t>
  </si>
  <si>
    <t>Luna</t>
  </si>
  <si>
    <t xml:space="preserve">Arévalo López </t>
  </si>
  <si>
    <t>2006-03-01</t>
  </si>
  <si>
    <t>658568275</t>
  </si>
  <si>
    <t>luaeva01@ucm.es</t>
  </si>
  <si>
    <t xml:space="preserve">Calle Julia García Boutan </t>
  </si>
  <si>
    <t>29 D 5A</t>
  </si>
  <si>
    <t>28022</t>
  </si>
  <si>
    <t>AVENIDA DE SENECA 2</t>
  </si>
  <si>
    <t>28040</t>
  </si>
  <si>
    <t>internacionalccinf@ucm.es</t>
  </si>
  <si>
    <t>0853 Audiovisual Communication</t>
  </si>
  <si>
    <t>Audio-visual techniques and media production</t>
  </si>
  <si>
    <t>María Teresa García Fernández</t>
  </si>
  <si>
    <t>Dora</t>
  </si>
  <si>
    <t>Gómez Llopis</t>
  </si>
  <si>
    <t>2006-10-08</t>
  </si>
  <si>
    <t>Banyeres de Mariola, Alicante</t>
  </si>
  <si>
    <t>+34 684156765</t>
  </si>
  <si>
    <t>doretagollo85@gmail.com</t>
  </si>
  <si>
    <t>C/ Jesualdo Ferrero</t>
  </si>
  <si>
    <t>Nº 8</t>
  </si>
  <si>
    <t>03450</t>
  </si>
  <si>
    <t>Facultat de Filologia, Traducció i Comunicació</t>
  </si>
  <si>
    <t>Francisco Miguel Ivorra Pérez</t>
  </si>
  <si>
    <t>blanca</t>
  </si>
  <si>
    <t>ramirez</t>
  </si>
  <si>
    <t>2006-02-17</t>
  </si>
  <si>
    <t>654279261</t>
  </si>
  <si>
    <t>riblanramirez17@gmail.com</t>
  </si>
  <si>
    <t xml:space="preserve">Valle Inclán </t>
  </si>
  <si>
    <t>María Encarnación Fernández</t>
  </si>
  <si>
    <t>marifeco@uax.es</t>
  </si>
  <si>
    <t>Gil Ontoria</t>
  </si>
  <si>
    <t>2006-02-27</t>
  </si>
  <si>
    <t>629681295</t>
  </si>
  <si>
    <t>igilont@myuax.com</t>
  </si>
  <si>
    <t>C/ sierra de Aitana</t>
  </si>
  <si>
    <t>28</t>
  </si>
  <si>
    <t>irenego2006@gmail.com</t>
  </si>
  <si>
    <t xml:space="preserve">Elvira </t>
  </si>
  <si>
    <t>Velázquez Vicente</t>
  </si>
  <si>
    <t>2006-11-11</t>
  </si>
  <si>
    <t>661139323</t>
  </si>
  <si>
    <t>elvivela@ucm.es</t>
  </si>
  <si>
    <t>Albinoni</t>
  </si>
  <si>
    <t>28091</t>
  </si>
  <si>
    <t>Villanueva de la Cañada, Madrid</t>
  </si>
  <si>
    <t>Facultad Ciencias de la Información</t>
  </si>
  <si>
    <t>0853  Audiovisual Comunication</t>
  </si>
  <si>
    <t>María teresa García Fernández</t>
  </si>
  <si>
    <t>61</t>
  </si>
  <si>
    <t>2004-06-15</t>
  </si>
  <si>
    <t>Kladno</t>
  </si>
  <si>
    <t>775059541</t>
  </si>
  <si>
    <t>Kremličova</t>
  </si>
  <si>
    <t>965</t>
  </si>
  <si>
    <t>28002</t>
  </si>
  <si>
    <t>Kolín</t>
  </si>
  <si>
    <t>Studentska  95</t>
  </si>
  <si>
    <t>532 10</t>
  </si>
  <si>
    <t>Protection of Monuments</t>
  </si>
  <si>
    <t xml:space="preserve">Michaela Fišerová </t>
  </si>
  <si>
    <t>michaela.fiserova@upce.cz</t>
  </si>
  <si>
    <t>hanka.ned2@gmail.com</t>
  </si>
  <si>
    <t>Evindar</t>
  </si>
  <si>
    <t>Ökmen</t>
  </si>
  <si>
    <t>2004-12-23</t>
  </si>
  <si>
    <t>Gaziantep</t>
  </si>
  <si>
    <t>05388314711</t>
  </si>
  <si>
    <t>okmenevin48@gmail.com</t>
  </si>
  <si>
    <t xml:space="preserve">Yunusemre Mah. Bursa Caddesi </t>
  </si>
  <si>
    <t>No:63</t>
  </si>
  <si>
    <t>Selime Soyuçok</t>
  </si>
  <si>
    <t>selimes@pau.edu.tr</t>
  </si>
  <si>
    <t>Alejandro</t>
  </si>
  <si>
    <t>de la Torre Martín</t>
  </si>
  <si>
    <t>2004-10-26</t>
  </si>
  <si>
    <t>+34 689617097</t>
  </si>
  <si>
    <t>al.delatorremartin@gmail.com</t>
  </si>
  <si>
    <t>Calle de San Lorenzo, 32</t>
  </si>
  <si>
    <t>9</t>
  </si>
  <si>
    <t>28270</t>
  </si>
  <si>
    <t>Colmenarejo</t>
  </si>
  <si>
    <t>E  ALCAL-H01</t>
  </si>
  <si>
    <t>UNIVERSIDAD DE ALCALA</t>
  </si>
  <si>
    <t xml:space="preserve">PLAZA DE SAN DIEGO </t>
  </si>
  <si>
    <t>28801</t>
  </si>
  <si>
    <t>ALCALA DE HENARES/MADRID</t>
  </si>
  <si>
    <t>Josué Llull Peñalba</t>
  </si>
  <si>
    <t>josue.llull@cardenalcisneros.es</t>
  </si>
  <si>
    <t>22</t>
  </si>
  <si>
    <t>Kreditna mobilnost</t>
  </si>
  <si>
    <t>Riika</t>
  </si>
  <si>
    <t>Toiviainen</t>
  </si>
  <si>
    <t>1999-04-04</t>
  </si>
  <si>
    <t>Finland</t>
  </si>
  <si>
    <t>FINSKA</t>
  </si>
  <si>
    <t>+358442817148</t>
  </si>
  <si>
    <t>riika.toiviainen@gmail.com</t>
  </si>
  <si>
    <t>Hallituskatu 17 C</t>
  </si>
  <si>
    <t>58</t>
  </si>
  <si>
    <t>33200</t>
  </si>
  <si>
    <t>Tampere</t>
  </si>
  <si>
    <t>SF TAMPERE06</t>
  </si>
  <si>
    <t>TAMPEREEN AMMATTIKORKEAKOULU OY</t>
  </si>
  <si>
    <t>KUNTOKATU 3</t>
  </si>
  <si>
    <t>33520</t>
  </si>
  <si>
    <t>TAMPERE</t>
  </si>
  <si>
    <t>Verkostoissa oppimisen ja osaamisen tutkinto-ohjelma</t>
  </si>
  <si>
    <t>Henri Annala</t>
  </si>
  <si>
    <t>henri.annala@tuni.fi</t>
  </si>
  <si>
    <t>Ostalo</t>
  </si>
  <si>
    <t>2026-08-20</t>
  </si>
  <si>
    <t>2026-08-31</t>
  </si>
  <si>
    <t>Iina-Maaria</t>
  </si>
  <si>
    <t>Hakala</t>
  </si>
  <si>
    <t>2001-08-29</t>
  </si>
  <si>
    <t>Seinäjoki</t>
  </si>
  <si>
    <t>+358452350046</t>
  </si>
  <si>
    <t>iina.hakala@tuni.fi</t>
  </si>
  <si>
    <t xml:space="preserve">Puutarhakatu 8 </t>
  </si>
  <si>
    <t>D 19</t>
  </si>
  <si>
    <t>33210</t>
  </si>
  <si>
    <t>2026-09-14</t>
  </si>
  <si>
    <t>2026-09-18</t>
  </si>
  <si>
    <t>iinamaariahakala@gmail.com</t>
  </si>
  <si>
    <t>Vera</t>
  </si>
  <si>
    <t>Montero de la Villa</t>
  </si>
  <si>
    <t>2006-08-22</t>
  </si>
  <si>
    <t>+34688986422</t>
  </si>
  <si>
    <t>veramont@ucm.es</t>
  </si>
  <si>
    <t>Calle Pío Baroja</t>
  </si>
  <si>
    <t>11</t>
  </si>
  <si>
    <t>28660</t>
  </si>
  <si>
    <t>Boadilla del Monte</t>
  </si>
  <si>
    <t>Ciencias de la Información</t>
  </si>
  <si>
    <t>Comunicación Audiovisual</t>
  </si>
  <si>
    <t>Maria Teresa Garcia Fernandez</t>
  </si>
  <si>
    <t>mariat07@ucm.es</t>
  </si>
  <si>
    <t>Darío</t>
  </si>
  <si>
    <t>Rodríguez Armas</t>
  </si>
  <si>
    <t>2004-08-18</t>
  </si>
  <si>
    <t>Santa Cruz de Tenerife</t>
  </si>
  <si>
    <t>684 15 49 47</t>
  </si>
  <si>
    <t>diopachy@gmail.com</t>
  </si>
  <si>
    <t>Calle Waque</t>
  </si>
  <si>
    <t>N# 3 V4</t>
  </si>
  <si>
    <t>38350</t>
  </si>
  <si>
    <t>Tacoronte</t>
  </si>
  <si>
    <t>PADRE HERRERA S/N</t>
  </si>
  <si>
    <t>38200</t>
  </si>
  <si>
    <t>SAN CRISTOBAL DE LA LAGUNA</t>
  </si>
  <si>
    <t>Bellas Artes (Fine Arts)</t>
  </si>
  <si>
    <t>240 ETCS</t>
  </si>
  <si>
    <t>Fine arts</t>
  </si>
  <si>
    <t xml:space="preserve">Cecile Meier </t>
  </si>
  <si>
    <t>cemeier@ull.edu.es</t>
  </si>
  <si>
    <t>Potrjen predmet</t>
  </si>
  <si>
    <t>Çelikel</t>
  </si>
  <si>
    <t>Dilay</t>
  </si>
  <si>
    <t>BA-English Language and Literature</t>
  </si>
  <si>
    <t>Cano Pérez</t>
  </si>
  <si>
    <t>Isabel</t>
  </si>
  <si>
    <t>E MALAGA01</t>
  </si>
  <si>
    <t>BA-Psychology</t>
  </si>
  <si>
    <t xml:space="preserve">Rivera Martínez </t>
  </si>
  <si>
    <t xml:space="preserve">Sherezade </t>
  </si>
  <si>
    <t>Tripoli</t>
  </si>
  <si>
    <t>Martina</t>
  </si>
  <si>
    <t>Erasmus koda</t>
  </si>
  <si>
    <t>Partnerska institucija</t>
  </si>
  <si>
    <t>Mesto</t>
  </si>
  <si>
    <t>Država</t>
  </si>
  <si>
    <t>ISCED</t>
  </si>
  <si>
    <t>Področje</t>
  </si>
  <si>
    <t>Stopnja</t>
  </si>
  <si>
    <t>Št. mesecev</t>
  </si>
  <si>
    <t xml:space="preserve">Št. študentov </t>
  </si>
  <si>
    <t>Članica</t>
  </si>
  <si>
    <t>Erasmus koda2</t>
  </si>
  <si>
    <t>P088</t>
  </si>
  <si>
    <t>LIKOVNA KULTURA</t>
  </si>
  <si>
    <t>ZGODOVINA LIKOVNE UMETNOSTI I</t>
  </si>
  <si>
    <t>ZGODOVINA LIKOVNE UMETNOSTI II</t>
  </si>
  <si>
    <t>ZGODOVINA GLASBE I</t>
  </si>
  <si>
    <t>ZBOR</t>
  </si>
  <si>
    <t>LUTKOVNO-GLEDALIŠKA VZGOJA</t>
  </si>
  <si>
    <t>E MADRID03</t>
  </si>
  <si>
    <t>BA- Audiovisual communication</t>
  </si>
  <si>
    <t>ne</t>
  </si>
  <si>
    <t>Oznake vrstic</t>
  </si>
  <si>
    <t>(prazno)</t>
  </si>
  <si>
    <t>Skupna vsota</t>
  </si>
  <si>
    <t>#N/A</t>
  </si>
  <si>
    <t>Štetje od Priimek</t>
  </si>
  <si>
    <t>Bratislava-Petržalka</t>
  </si>
  <si>
    <t>Šafárikovo námestie 6</t>
  </si>
  <si>
    <t>81499</t>
  </si>
  <si>
    <t xml:space="preserve">Zuzana Miškóciová </t>
  </si>
  <si>
    <t>54</t>
  </si>
  <si>
    <t>2005-09-14</t>
  </si>
  <si>
    <t>Málaga</t>
  </si>
  <si>
    <t>+34 717 71 28 37</t>
  </si>
  <si>
    <t>icperez149@gmail.com</t>
  </si>
  <si>
    <t>Camino de la Térmica 28</t>
  </si>
  <si>
    <t>29004</t>
  </si>
  <si>
    <t>AVDA CERVANTES, NUM. 2</t>
  </si>
  <si>
    <t>29016</t>
  </si>
  <si>
    <t>MALAGA</t>
  </si>
  <si>
    <t>Undergraduate Degree</t>
  </si>
  <si>
    <t>Yolanda Casado Martín</t>
  </si>
  <si>
    <t>ycm@uma.es</t>
  </si>
  <si>
    <t>Berlanga</t>
  </si>
  <si>
    <t>Francisco Iborra</t>
  </si>
  <si>
    <t>2004-07-19</t>
  </si>
  <si>
    <t>YENİMAHALLE</t>
  </si>
  <si>
    <t>+905330810730</t>
  </si>
  <si>
    <t>dcelikel22@posta.pau.edu.tr</t>
  </si>
  <si>
    <t xml:space="preserve">6665. </t>
  </si>
  <si>
    <t>FACULTY OF HUMANITIES AND SOCIAL SCIENCES</t>
  </si>
  <si>
    <t>dilaycelikel@gmail.com</t>
  </si>
  <si>
    <t>Jana</t>
  </si>
  <si>
    <t>Kolaříková</t>
  </si>
  <si>
    <t>2003-03-25</t>
  </si>
  <si>
    <t>Třebíč</t>
  </si>
  <si>
    <t>+420775034328</t>
  </si>
  <si>
    <t>kolarikovajana.ffmuni@gmail.com</t>
  </si>
  <si>
    <t>Nádražní</t>
  </si>
  <si>
    <t>161</t>
  </si>
  <si>
    <t>67573</t>
  </si>
  <si>
    <t>Rapotice</t>
  </si>
  <si>
    <t>Masarykova univerzita</t>
  </si>
  <si>
    <t>Zerotinovo namesti 9</t>
  </si>
  <si>
    <t>601 77</t>
  </si>
  <si>
    <t>MAG</t>
  </si>
  <si>
    <t>Culture Management</t>
  </si>
  <si>
    <t>Mgr. Jan Špaček</t>
  </si>
  <si>
    <t>spacek@phil.muni.cz</t>
  </si>
  <si>
    <t>Lavinia Paola</t>
  </si>
  <si>
    <t>Giordano</t>
  </si>
  <si>
    <t>2005-07-17</t>
  </si>
  <si>
    <t>Roma</t>
  </si>
  <si>
    <t>ITALIJA</t>
  </si>
  <si>
    <t>3341364311</t>
  </si>
  <si>
    <t>lavi.giordi@gmail.com</t>
  </si>
  <si>
    <t xml:space="preserve">via dei fabbri </t>
  </si>
  <si>
    <t>20123</t>
  </si>
  <si>
    <t>milano</t>
  </si>
  <si>
    <t>LARGO GEMELLI 1</t>
  </si>
  <si>
    <t xml:space="preserve">scienze e tecniche psicologiche </t>
  </si>
  <si>
    <t>Anna Bertoni</t>
  </si>
  <si>
    <t>anna.bertoni@unicatt.it</t>
  </si>
  <si>
    <t>14</t>
  </si>
  <si>
    <t>Milica</t>
  </si>
  <si>
    <t>Arlov</t>
  </si>
  <si>
    <t>2005-08-30</t>
  </si>
  <si>
    <t>Kosovska Mitrovica</t>
  </si>
  <si>
    <t>KOSOVO</t>
  </si>
  <si>
    <t>+381 66 9801 403</t>
  </si>
  <si>
    <t>milicaarlov05@gmail.com</t>
  </si>
  <si>
    <t>Vlade Cetkovica</t>
  </si>
  <si>
    <t>1/10</t>
  </si>
  <si>
    <t>38220</t>
  </si>
  <si>
    <t>Mitrovica</t>
  </si>
  <si>
    <t>XK KOSOVKS01</t>
  </si>
  <si>
    <t>UNIVERSITY OF MITROVICA</t>
  </si>
  <si>
    <t>FILIPA VISNJICA BB</t>
  </si>
  <si>
    <t>KOSOVSKA MITROVICA</t>
  </si>
  <si>
    <t>Faculty of Philosophy</t>
  </si>
  <si>
    <t>Professor Aleksandra Kostic Tmusic</t>
  </si>
  <si>
    <t>aleksandra.kostic.tmusic@pr.ac.rs</t>
  </si>
  <si>
    <t>Jaka</t>
  </si>
  <si>
    <t>Zapečnik</t>
  </si>
  <si>
    <t>1994-07-31</t>
  </si>
  <si>
    <t>Slovenija</t>
  </si>
  <si>
    <t>SLOVENIJA</t>
  </si>
  <si>
    <t>+38641372434</t>
  </si>
  <si>
    <t>jaka.zapecnik@um.si</t>
  </si>
  <si>
    <t>Radvinska ulica</t>
  </si>
  <si>
    <t>2000</t>
  </si>
  <si>
    <t>Maribor</t>
  </si>
  <si>
    <t>SI MARIBOR01</t>
  </si>
  <si>
    <t>UNIVERZA V MARIBORU</t>
  </si>
  <si>
    <t>SLOMSKOV TRG 15</t>
  </si>
  <si>
    <t>MARIBOR</t>
  </si>
  <si>
    <t>Pedagoška fakulteta</t>
  </si>
  <si>
    <t>devetletka</t>
  </si>
  <si>
    <t>Test Test</t>
  </si>
  <si>
    <t>Test1@um.si</t>
  </si>
  <si>
    <t>jakazapecnik@gmail.com</t>
  </si>
  <si>
    <t>Ivonne</t>
  </si>
  <si>
    <t>Richter Hernández</t>
  </si>
  <si>
    <t>2006-07-25</t>
  </si>
  <si>
    <t>Icod de los Vinos, Santa Cruz de Tenerife</t>
  </si>
  <si>
    <t>+34660174456</t>
  </si>
  <si>
    <t>ivirichter33@gmail.com</t>
  </si>
  <si>
    <t>Calle Caserío el Aserradero</t>
  </si>
  <si>
    <t>19</t>
  </si>
  <si>
    <t>38430</t>
  </si>
  <si>
    <t>Icod de los Vinos</t>
  </si>
  <si>
    <t>UNIVERSIDAD DE GRANADA</t>
  </si>
  <si>
    <t>CUESTA DEL HOSPICIO SN</t>
  </si>
  <si>
    <t>18071</t>
  </si>
  <si>
    <t>GRANADA</t>
  </si>
  <si>
    <t>Faculty of Education</t>
  </si>
  <si>
    <t>Bachelor’s Degree in Primary Education (Bilingual Education)</t>
  </si>
  <si>
    <t>Teacher training  without subject specialisation</t>
  </si>
  <si>
    <t>Sila Pla Pueyo</t>
  </si>
  <si>
    <t>vicinteducacion@ugr.es</t>
  </si>
  <si>
    <t>2005-08-31</t>
  </si>
  <si>
    <t>Mendoza</t>
  </si>
  <si>
    <t>ARGENTINA</t>
  </si>
  <si>
    <t>+34722136330</t>
  </si>
  <si>
    <t>martina.tripolib@gmail.com</t>
  </si>
  <si>
    <t>Calle Soliva 35</t>
  </si>
  <si>
    <t>Piso 1 B</t>
  </si>
  <si>
    <t>29007</t>
  </si>
  <si>
    <t>Avda. Cervantes, 2.</t>
  </si>
  <si>
    <t>29071</t>
  </si>
  <si>
    <t>Undergraduate Study Program</t>
  </si>
  <si>
    <t>Yolanda Casado Martin</t>
  </si>
  <si>
    <t>Anna Chiara</t>
  </si>
  <si>
    <t>Petruzzo</t>
  </si>
  <si>
    <t>Puerto Ordaz</t>
  </si>
  <si>
    <t>VENEZUELA</t>
  </si>
  <si>
    <t>+34 644115232</t>
  </si>
  <si>
    <t>alu0101650173@ull.edu.es</t>
  </si>
  <si>
    <t>Calle Buitrago</t>
  </si>
  <si>
    <t>38320</t>
  </si>
  <si>
    <t>San Cristóbal de La Laguna</t>
  </si>
  <si>
    <t>Facultad de Humanidades</t>
  </si>
  <si>
    <t>Grado en Estudios Ingleses</t>
  </si>
  <si>
    <t>María Auxiliadora Martín Díaz</t>
  </si>
  <si>
    <t>movfilei@ull.edu.es</t>
  </si>
  <si>
    <t>2006-04-14</t>
  </si>
  <si>
    <t>Antequera</t>
  </si>
  <si>
    <t>B1</t>
  </si>
  <si>
    <t>645491333</t>
  </si>
  <si>
    <t>sherezaderive@gmail.com</t>
  </si>
  <si>
    <t>Archidona</t>
  </si>
  <si>
    <t>29313</t>
  </si>
  <si>
    <t>Villanueva del Trabuco</t>
  </si>
  <si>
    <t>Casado Martin, Yolanda</t>
  </si>
  <si>
    <t>Daniel</t>
  </si>
  <si>
    <t>Lichota</t>
  </si>
  <si>
    <t>2002-09-23</t>
  </si>
  <si>
    <t>Ostrava</t>
  </si>
  <si>
    <t>731317620</t>
  </si>
  <si>
    <t>daniel.lichota01@upol.cz</t>
  </si>
  <si>
    <t>Kubalova</t>
  </si>
  <si>
    <t>369</t>
  </si>
  <si>
    <t>70030</t>
  </si>
  <si>
    <t>KRIZKOVSKEHO  8</t>
  </si>
  <si>
    <t>771 47</t>
  </si>
  <si>
    <t>Faculty of Science</t>
  </si>
  <si>
    <t>Teaching Training in Geography for Secondary Schools</t>
  </si>
  <si>
    <t>RNDr. Petr Šimáček, Ph.D.</t>
  </si>
  <si>
    <t>petr.simacek@upol.cz</t>
  </si>
  <si>
    <t>25</t>
  </si>
  <si>
    <t>anyszator@gmail.com</t>
  </si>
  <si>
    <t>YILIN</t>
  </si>
  <si>
    <t>LU</t>
  </si>
  <si>
    <t>2006-04-24</t>
  </si>
  <si>
    <t>ZHEJIANG</t>
  </si>
  <si>
    <t>KITAJSKA</t>
  </si>
  <si>
    <t>＋86 18005770028</t>
  </si>
  <si>
    <t>2913683703@qq.com</t>
  </si>
  <si>
    <t>Louqiao Street, Gannan Jinyuan</t>
  </si>
  <si>
    <t>3-501</t>
  </si>
  <si>
    <t>325041</t>
  </si>
  <si>
    <t>Wenzhou</t>
  </si>
  <si>
    <t>KA171</t>
  </si>
  <si>
    <t xml:space="preserve">Hangzhou Normal University </t>
  </si>
  <si>
    <t>Xuelin Street XIASHA HIGH 16</t>
  </si>
  <si>
    <t>310036</t>
  </si>
  <si>
    <t xml:space="preserve">Hangzhou </t>
  </si>
  <si>
    <t>Primary Education</t>
  </si>
  <si>
    <t>XINYUE CAO</t>
  </si>
  <si>
    <t>cxy@hznu.edu.cn</t>
  </si>
  <si>
    <t>yilinlu0424@gmail.com</t>
  </si>
  <si>
    <t>MINGCONG</t>
  </si>
  <si>
    <t>XIE</t>
  </si>
  <si>
    <t>2000-12-05</t>
  </si>
  <si>
    <t>JIANGXI</t>
  </si>
  <si>
    <t>+86 15779956562</t>
  </si>
  <si>
    <t>1105115834@qq.com</t>
  </si>
  <si>
    <t>Yuhangtang Road</t>
  </si>
  <si>
    <t>No.2318</t>
  </si>
  <si>
    <t>311121</t>
  </si>
  <si>
    <t>Hangzhou</t>
  </si>
  <si>
    <t>Li Shutong College of Aesthetic Education</t>
  </si>
  <si>
    <t>Art Studies</t>
  </si>
  <si>
    <t>Cao Xinyue</t>
  </si>
  <si>
    <t>17</t>
  </si>
  <si>
    <t xml:space="preserve">Maria </t>
  </si>
  <si>
    <t>Castro Torres</t>
  </si>
  <si>
    <t>2006-05-29</t>
  </si>
  <si>
    <t>689665317</t>
  </si>
  <si>
    <t>mcastrotorres317@gmail.com</t>
  </si>
  <si>
    <t xml:space="preserve">Avenida de América </t>
  </si>
  <si>
    <t>Number 30 7D</t>
  </si>
  <si>
    <t>18006</t>
  </si>
  <si>
    <t xml:space="preserve">Faculty of education </t>
  </si>
  <si>
    <t>Medina</t>
  </si>
  <si>
    <t>Olluri</t>
  </si>
  <si>
    <t>2005-10-27</t>
  </si>
  <si>
    <t>Prishtina</t>
  </si>
  <si>
    <t>+383 45 964 082</t>
  </si>
  <si>
    <t>dinaolluri@gmail.com</t>
  </si>
  <si>
    <t>Avdi Kelmendi</t>
  </si>
  <si>
    <t>14000</t>
  </si>
  <si>
    <t>Lipjan</t>
  </si>
  <si>
    <t>XK PRISTIN05</t>
  </si>
  <si>
    <t>UNIVERSITETI I PRISHTINES</t>
  </si>
  <si>
    <t>STREET NENA TEREZE</t>
  </si>
  <si>
    <t>38000</t>
  </si>
  <si>
    <t>PRISTINA</t>
  </si>
  <si>
    <t>Aferdita Rexhepi</t>
  </si>
  <si>
    <t>aferdita.rexhepi@uni-pr.edu</t>
  </si>
  <si>
    <t>Erasmus+ praksa</t>
  </si>
  <si>
    <t>Hanyu</t>
  </si>
  <si>
    <t>Qi</t>
  </si>
  <si>
    <t>2005-09-02</t>
  </si>
  <si>
    <t>+86 18357012866</t>
  </si>
  <si>
    <t>2714852808@qq.com</t>
  </si>
  <si>
    <t>Gongshu District</t>
  </si>
  <si>
    <t>Jinshanghepinfu</t>
  </si>
  <si>
    <t>310000</t>
  </si>
  <si>
    <t>yawnkitten11@gmail.com</t>
  </si>
  <si>
    <t>Bachelor of Education in English</t>
  </si>
  <si>
    <t>Jiayi</t>
  </si>
  <si>
    <t>Wang</t>
  </si>
  <si>
    <t>2005-09-23</t>
  </si>
  <si>
    <t>Hangzhou Zhejiang</t>
  </si>
  <si>
    <t>15158037291</t>
  </si>
  <si>
    <t>janezhou307@gmail.com</t>
  </si>
  <si>
    <t>Donghu Street</t>
  </si>
  <si>
    <t>13968098337</t>
  </si>
  <si>
    <t>311100</t>
  </si>
  <si>
    <t>English Education</t>
  </si>
  <si>
    <t>Xinyue Cao</t>
  </si>
  <si>
    <t>31</t>
  </si>
  <si>
    <t>Jiaming</t>
  </si>
  <si>
    <t>Jin</t>
  </si>
  <si>
    <t>2006-03-03</t>
  </si>
  <si>
    <t>15857718166</t>
  </si>
  <si>
    <t>jiamingjin287@gmail.com</t>
  </si>
  <si>
    <t>Hebing Dong</t>
  </si>
  <si>
    <t>933</t>
  </si>
  <si>
    <t>325800</t>
  </si>
  <si>
    <t>Wen Zhou</t>
  </si>
  <si>
    <t xml:space="preserve">English Education </t>
  </si>
  <si>
    <t>Suqi</t>
  </si>
  <si>
    <t>Xiao</t>
  </si>
  <si>
    <t>2005-12-10</t>
  </si>
  <si>
    <t xml:space="preserve">China </t>
  </si>
  <si>
    <t>13566117928</t>
  </si>
  <si>
    <t>suiikiya1210@gmail.com</t>
  </si>
  <si>
    <t xml:space="preserve">Wanghe street </t>
  </si>
  <si>
    <t>23</t>
  </si>
  <si>
    <t xml:space="preserve">Wenzhou </t>
  </si>
  <si>
    <t>Daniela</t>
  </si>
  <si>
    <t>LUCAS</t>
  </si>
  <si>
    <t>MAINAR SÁNCHEZ</t>
  </si>
  <si>
    <t>2006-08-12</t>
  </si>
  <si>
    <t>Zaragoza</t>
  </si>
  <si>
    <t>+34 682622685</t>
  </si>
  <si>
    <t>lucasmainar2006@gmail.com</t>
  </si>
  <si>
    <t>Asín y Palacios</t>
  </si>
  <si>
    <t>50009</t>
  </si>
  <si>
    <t>Centro Universitario Cardenal Cisneros</t>
  </si>
  <si>
    <t>45</t>
  </si>
  <si>
    <t>YUANYI</t>
  </si>
  <si>
    <t>LIANG</t>
  </si>
  <si>
    <t>2005-02-22</t>
  </si>
  <si>
    <t>+8615990892306</t>
  </si>
  <si>
    <t>1533152437@qq.com</t>
  </si>
  <si>
    <t>Yuhangtang Street</t>
  </si>
  <si>
    <t>0571-28865012</t>
  </si>
  <si>
    <t>3111121</t>
  </si>
  <si>
    <t>History（Teacher Education）</t>
  </si>
  <si>
    <t xml:space="preserve">History and archaeology </t>
  </si>
  <si>
    <t>yuanyiliang6@gmail.com</t>
  </si>
  <si>
    <t>Yumeng</t>
  </si>
  <si>
    <t>Li</t>
  </si>
  <si>
    <t>2002-01-02</t>
  </si>
  <si>
    <t>Hebei Province, China</t>
  </si>
  <si>
    <t>8615075090102</t>
  </si>
  <si>
    <t>liyumeng2020@qq.com</t>
  </si>
  <si>
    <t>Comparative Literature and Intercultural Studies</t>
  </si>
  <si>
    <t>16</t>
  </si>
  <si>
    <t>lmmqaz572@gmail.com</t>
  </si>
  <si>
    <t>Xiaohui</t>
  </si>
  <si>
    <t>Luo</t>
  </si>
  <si>
    <t>1995-04-25</t>
  </si>
  <si>
    <t>中国</t>
  </si>
  <si>
    <t>+8618707197912</t>
  </si>
  <si>
    <t>mrightlxh@163.com</t>
  </si>
  <si>
    <t>Xianlin Street, Gaojiao Road, Yuhang Strict, Hangzhou city</t>
  </si>
  <si>
    <t>5-2-802</t>
  </si>
  <si>
    <t>311122</t>
  </si>
  <si>
    <t>English Translation and Interpreting</t>
  </si>
  <si>
    <t>ethandai4869@gmail.com</t>
  </si>
  <si>
    <t>Qian</t>
  </si>
  <si>
    <t>Zhan</t>
  </si>
  <si>
    <t>2003-01-09</t>
  </si>
  <si>
    <t>China</t>
  </si>
  <si>
    <t>18970303180</t>
  </si>
  <si>
    <t>2292453452@qq.com</t>
  </si>
  <si>
    <t>10-305</t>
  </si>
  <si>
    <t>English translation and interpreting</t>
  </si>
  <si>
    <t>15</t>
  </si>
  <si>
    <t>Claudia</t>
  </si>
  <si>
    <t>Márquez Albert</t>
  </si>
  <si>
    <t>2006-01-13</t>
  </si>
  <si>
    <t>625384698</t>
  </si>
  <si>
    <t>claudiamarquezalbert@uma.es</t>
  </si>
  <si>
    <t>Plaza de la Inmaculada, Churriana Málaga</t>
  </si>
  <si>
    <t>Nº 7, 1º</t>
  </si>
  <si>
    <t>29140</t>
  </si>
  <si>
    <t>Doble Grado en Psicología y Pogopedia</t>
  </si>
  <si>
    <t>48</t>
  </si>
  <si>
    <t xml:space="preserve">Teresa María </t>
  </si>
  <si>
    <t xml:space="preserve">Saldaña Afán </t>
  </si>
  <si>
    <t>2003-06-30</t>
  </si>
  <si>
    <t>Puente Genil, Córdoba</t>
  </si>
  <si>
    <t>654338312</t>
  </si>
  <si>
    <t>teresasaldanaafan@gmail.com</t>
  </si>
  <si>
    <t>Ernesto Herrería Moret</t>
  </si>
  <si>
    <t>14500</t>
  </si>
  <si>
    <t>Shishi</t>
  </si>
  <si>
    <t>Sun</t>
  </si>
  <si>
    <t>2000-07-02</t>
  </si>
  <si>
    <t>Xiangyang</t>
  </si>
  <si>
    <t>+86 16619933076</t>
  </si>
  <si>
    <t>sssun72@163.com</t>
  </si>
  <si>
    <t>Yongji Street, Shuanggou Town, Xiangzhou District</t>
  </si>
  <si>
    <t>No.90</t>
  </si>
  <si>
    <t>441100</t>
  </si>
  <si>
    <t>Education in Innovation and Entrepreneurship</t>
  </si>
  <si>
    <t>20</t>
  </si>
  <si>
    <t>14gbt888@gmail.com</t>
  </si>
  <si>
    <t xml:space="preserve">Laura María </t>
  </si>
  <si>
    <t xml:space="preserve">Martín Fernández </t>
  </si>
  <si>
    <t>2006-07-23</t>
  </si>
  <si>
    <t xml:space="preserve">Mijas, Málaga </t>
  </si>
  <si>
    <t>+34637059133</t>
  </si>
  <si>
    <t>laura.mmf23@gmail.com</t>
  </si>
  <si>
    <t xml:space="preserve">jacaranda </t>
  </si>
  <si>
    <t>8</t>
  </si>
  <si>
    <t>29651</t>
  </si>
  <si>
    <t>Las Lagunas, Mijas</t>
  </si>
  <si>
    <t xml:space="preserve">Facultad de Psicología </t>
  </si>
  <si>
    <t xml:space="preserve">Psicología </t>
  </si>
  <si>
    <t xml:space="preserve">David García Burgos </t>
  </si>
  <si>
    <t>davidgb@ugr.es</t>
  </si>
  <si>
    <t>Lisa Amelie</t>
  </si>
  <si>
    <t>Duggen</t>
  </si>
  <si>
    <t>2002-10-04</t>
  </si>
  <si>
    <t>Celle</t>
  </si>
  <si>
    <t>NEMČIJA</t>
  </si>
  <si>
    <t>+49 171 4883405</t>
  </si>
  <si>
    <t>lisa.duggen@stud.uni-hannover.de</t>
  </si>
  <si>
    <t>Kiefernweg</t>
  </si>
  <si>
    <t>29227</t>
  </si>
  <si>
    <t>GOTTFRIED WILHELM LEIBNIZ UNIVERSITAET HANNOVER</t>
  </si>
  <si>
    <t>WELFENGARTEN 1</t>
  </si>
  <si>
    <t>30167</t>
  </si>
  <si>
    <t>HANNOVER</t>
  </si>
  <si>
    <t>Bachelor of Arts</t>
  </si>
  <si>
    <t>Dr. phil. Catharina Peeck-Ho</t>
  </si>
  <si>
    <t>c.peeck-ho@ish.uni-hannover.de</t>
  </si>
  <si>
    <t>lisaamelied@gmail.com</t>
  </si>
  <si>
    <t>Lucía del Pino</t>
  </si>
  <si>
    <t>Ravelo Suárez</t>
  </si>
  <si>
    <t>2006-09-05</t>
  </si>
  <si>
    <t>Las Palmas, Gran Canaria, Spain</t>
  </si>
  <si>
    <t>679 03 09 69</t>
  </si>
  <si>
    <t>luravelosuarez@correo.ugr.es</t>
  </si>
  <si>
    <t>C/ Acentejo</t>
  </si>
  <si>
    <t>5</t>
  </si>
  <si>
    <t>35110</t>
  </si>
  <si>
    <t>Vecindario, Santa Lucía de Tirajana</t>
  </si>
  <si>
    <t>Beiro, 18011 Granada</t>
  </si>
  <si>
    <t>18011</t>
  </si>
  <si>
    <t xml:space="preserve">Faculty of Psychology </t>
  </si>
  <si>
    <t>Bachelor's Degree in Psychology</t>
  </si>
  <si>
    <t>DAVID GARCIA BURGOS</t>
  </si>
  <si>
    <t>ripsico@ugr.es</t>
  </si>
  <si>
    <t>luciaravelosuarez12@gmail.com</t>
  </si>
  <si>
    <t>Serafin</t>
  </si>
  <si>
    <t>Hempel</t>
  </si>
  <si>
    <t>2005-05-11</t>
  </si>
  <si>
    <t>Lich</t>
  </si>
  <si>
    <t>+49 15155370370</t>
  </si>
  <si>
    <t>Hempels@students.uni-marburg.de</t>
  </si>
  <si>
    <t>Weinstraße</t>
  </si>
  <si>
    <t>18</t>
  </si>
  <si>
    <t>61239</t>
  </si>
  <si>
    <t>Ober-Mörlen</t>
  </si>
  <si>
    <t>BIEGENSTRASSE 10</t>
  </si>
  <si>
    <t>35032</t>
  </si>
  <si>
    <t>Geography</t>
  </si>
  <si>
    <t>Maaike Bader</t>
  </si>
  <si>
    <t>maaike.bader@geo.uni-marburg.de</t>
  </si>
  <si>
    <t>serafinhempel@gmail.com</t>
  </si>
  <si>
    <t>Ainoa</t>
  </si>
  <si>
    <t>Borja</t>
  </si>
  <si>
    <t>2004-11-11</t>
  </si>
  <si>
    <t>Amposta</t>
  </si>
  <si>
    <t>+34 625924731</t>
  </si>
  <si>
    <t>borjaainoa11@gmail.com</t>
  </si>
  <si>
    <t>Jacint Verdaguer</t>
  </si>
  <si>
    <t>99</t>
  </si>
  <si>
    <t>43870</t>
  </si>
  <si>
    <t>CARRER DE ESCORXADOR</t>
  </si>
  <si>
    <t>43003</t>
  </si>
  <si>
    <t>Facultat de Ciències de l’Educació i Psicologia</t>
  </si>
  <si>
    <t>Jorge Dueñas</t>
  </si>
  <si>
    <t>jorgemanuel.duenas@urv.cat</t>
  </si>
  <si>
    <t>37</t>
  </si>
  <si>
    <t>Martyna</t>
  </si>
  <si>
    <t>Górecka</t>
  </si>
  <si>
    <t>2002-04-13</t>
  </si>
  <si>
    <t>Polska</t>
  </si>
  <si>
    <t>+48516644739</t>
  </si>
  <si>
    <t>goreckamartynaa@gmail.com</t>
  </si>
  <si>
    <t>Wazów 4</t>
  </si>
  <si>
    <t>76-200</t>
  </si>
  <si>
    <t>Słupsk</t>
  </si>
  <si>
    <t>UNIWERSYTET IM. ADAMA MICKIEWICZA WPOZNANIU</t>
  </si>
  <si>
    <t>ULICA HENRYKA WIENIAWSKIEGO 1</t>
  </si>
  <si>
    <t>61 712</t>
  </si>
  <si>
    <t>Faculty of Geographical and Geological Sciences</t>
  </si>
  <si>
    <t>Hydrology, Meteorology and Climatology</t>
  </si>
  <si>
    <t>Joanna Siwiec</t>
  </si>
  <si>
    <t>erazmgeo@amu.edu.pl</t>
  </si>
  <si>
    <t>53</t>
  </si>
  <si>
    <t>Sánchez</t>
  </si>
  <si>
    <t>640062163</t>
  </si>
  <si>
    <t>daniela.sanchezsanch@edu.uah.es</t>
  </si>
  <si>
    <t>Calle Antonio Cañadas 8</t>
  </si>
  <si>
    <t>2B</t>
  </si>
  <si>
    <t>19001</t>
  </si>
  <si>
    <t>Guadalajara</t>
  </si>
  <si>
    <t xml:space="preserve">Josué Llull Peñalba </t>
  </si>
  <si>
    <t>danielaasnchz25@gmail.com</t>
  </si>
  <si>
    <t xml:space="preserve">Moya Tortajada </t>
  </si>
  <si>
    <t>2005-09-09</t>
  </si>
  <si>
    <t xml:space="preserve">Tarragona </t>
  </si>
  <si>
    <t>605736697</t>
  </si>
  <si>
    <t>mtmoya0905@gmail.com</t>
  </si>
  <si>
    <t xml:space="preserve">Vespella </t>
  </si>
  <si>
    <t>43006</t>
  </si>
  <si>
    <t>Tarragona</t>
  </si>
  <si>
    <t>Erasmus +</t>
  </si>
  <si>
    <t xml:space="preserve">Jorge Dueñas </t>
  </si>
  <si>
    <t>Preostala mesta na predmetu</t>
  </si>
  <si>
    <t>Kvote na predmetu</t>
  </si>
  <si>
    <t>E VALENCI01</t>
  </si>
  <si>
    <t>BA-English studies</t>
  </si>
  <si>
    <t>2+2</t>
  </si>
  <si>
    <t>E TENERIF01</t>
  </si>
  <si>
    <t>D MARBURG01</t>
  </si>
  <si>
    <t>MA-Earth sciences</t>
  </si>
  <si>
    <t>BA-Social and Occupational psychology</t>
  </si>
  <si>
    <t>BA-Education</t>
  </si>
  <si>
    <t>Barrio Cabaleiro</t>
  </si>
  <si>
    <t>Antía</t>
  </si>
  <si>
    <t>E VIGO01</t>
  </si>
  <si>
    <t>UNIVERSIDAD DE VIGO</t>
  </si>
  <si>
    <t>Jabůrek</t>
  </si>
  <si>
    <t>David</t>
  </si>
  <si>
    <t>Predmet slo</t>
  </si>
  <si>
    <t>predmet ang</t>
  </si>
  <si>
    <t>Preostala mesta</t>
  </si>
  <si>
    <t>prof. Gadpaille potrdila, da lahko študentka obiskuje predmet</t>
  </si>
  <si>
    <t>Opomba3</t>
  </si>
  <si>
    <t>Winter+Summer</t>
  </si>
  <si>
    <t>BA-English language and literature</t>
  </si>
  <si>
    <t>Na seznamu sporazumov PEF (pomotoma)</t>
  </si>
  <si>
    <t>Stolpec1</t>
  </si>
  <si>
    <t>E ALCAL-H01</t>
  </si>
  <si>
    <t>8 (skupno s PEF)</t>
  </si>
  <si>
    <t>E039</t>
  </si>
  <si>
    <t>E072</t>
  </si>
  <si>
    <t>Management</t>
  </si>
  <si>
    <t>Innovation management</t>
  </si>
  <si>
    <t>MA-Culture management</t>
  </si>
  <si>
    <t>BA-Psychology and logopedy</t>
  </si>
  <si>
    <t>Bocharnikova</t>
  </si>
  <si>
    <t>Natalia</t>
  </si>
  <si>
    <t>alu0101731988@ull.edu.es</t>
  </si>
  <si>
    <t>NE</t>
  </si>
  <si>
    <t>E MADRID17</t>
  </si>
  <si>
    <t>E TARRAGO01</t>
  </si>
  <si>
    <t>I MILANO03</t>
  </si>
  <si>
    <t>E GRANADA01</t>
  </si>
  <si>
    <t>Barseghyan</t>
  </si>
  <si>
    <t>Anzhela</t>
  </si>
  <si>
    <t>ARMENIAN STATE PEDAGOGICAL UNIVERSITY AFTER KHACHATUR AB</t>
  </si>
  <si>
    <t>ARMENIA</t>
  </si>
  <si>
    <t>History</t>
  </si>
  <si>
    <t>Hangzhou Normal university</t>
  </si>
  <si>
    <t>RP016</t>
  </si>
  <si>
    <t>DIDACTICS</t>
  </si>
  <si>
    <t>Opomba</t>
  </si>
  <si>
    <t>PUPPETRY - DRAMATIC EDUCATION</t>
  </si>
  <si>
    <t>University of Mitrovica</t>
  </si>
  <si>
    <t>Kosovo</t>
  </si>
  <si>
    <t>Xie</t>
  </si>
  <si>
    <t>Mingcong</t>
  </si>
  <si>
    <t>MA-Arts</t>
  </si>
  <si>
    <t>Lu</t>
  </si>
  <si>
    <t>Yilin</t>
  </si>
  <si>
    <t>BA</t>
  </si>
  <si>
    <t>MA-Comparative literature and Intercultural studies</t>
  </si>
  <si>
    <t>Congjing</t>
  </si>
  <si>
    <t>BA-Culture industtry management</t>
  </si>
  <si>
    <t>José João Mendes</t>
  </si>
  <si>
    <t>erasmus@egasmoniz.edu.pt</t>
  </si>
  <si>
    <t>35</t>
  </si>
  <si>
    <t>Arianna</t>
  </si>
  <si>
    <t>Castellano Nieves</t>
  </si>
  <si>
    <t>Alcorcón, Madrid</t>
  </si>
  <si>
    <t>624453172</t>
  </si>
  <si>
    <t>ariancas@ucm.es</t>
  </si>
  <si>
    <t>La Cañada 20</t>
  </si>
  <si>
    <t>2ºB</t>
  </si>
  <si>
    <t>28922</t>
  </si>
  <si>
    <t>0853 Audiovisual Communications</t>
  </si>
  <si>
    <t>26</t>
  </si>
  <si>
    <t>Marta María</t>
  </si>
  <si>
    <t>Peinado Márquez</t>
  </si>
  <si>
    <t>2005-11-20</t>
  </si>
  <si>
    <t>Talavera de la Reina (Toledo)</t>
  </si>
  <si>
    <t>666750107</t>
  </si>
  <si>
    <t>martapeinadomarquez2005@gmail.com</t>
  </si>
  <si>
    <t>CALLE SANTA FE N9</t>
  </si>
  <si>
    <t>18004</t>
  </si>
  <si>
    <t>FACULTY OF EDUCATION</t>
  </si>
  <si>
    <t>ERASMUS</t>
  </si>
  <si>
    <t>Jelena Krivograd</t>
  </si>
  <si>
    <t>jelena.krivograd@um.si</t>
  </si>
  <si>
    <t>Marta</t>
  </si>
  <si>
    <t>Ufarte Armario</t>
  </si>
  <si>
    <t>2006-12-09</t>
  </si>
  <si>
    <t>Cádiz, Andalucía</t>
  </si>
  <si>
    <t>+34647798476</t>
  </si>
  <si>
    <t>martaufartee@correo.ugr.es</t>
  </si>
  <si>
    <t>Camino de la Colina</t>
  </si>
  <si>
    <t>39A</t>
  </si>
  <si>
    <t>11130</t>
  </si>
  <si>
    <t>Chiclana de la Frontera</t>
  </si>
  <si>
    <t>Facultad de Ciencias de la Educación</t>
  </si>
  <si>
    <t>Bachelor’s Degree in Primary Education</t>
  </si>
  <si>
    <t>martaufartee@gmail.com</t>
  </si>
  <si>
    <t>Cangqian Campus, Hangzhou Normal University, Cangqian Street</t>
  </si>
  <si>
    <t>10-424</t>
  </si>
  <si>
    <t>Carla</t>
  </si>
  <si>
    <t>Hernando Manzanedo</t>
  </si>
  <si>
    <t>2006-11-14</t>
  </si>
  <si>
    <t>Bilbao</t>
  </si>
  <si>
    <t>+34 644 81 68 05</t>
  </si>
  <si>
    <t>chernando009@ikasle.ehu.eus</t>
  </si>
  <si>
    <t>Pintor Nieto Ulibarri</t>
  </si>
  <si>
    <t>48510</t>
  </si>
  <si>
    <t>Trapagaran</t>
  </si>
  <si>
    <t>UNIVERSIDAD DEL PAIS VASCO/ EUSKAL HERRIKO UNIBERTSITATEA</t>
  </si>
  <si>
    <t>BARRIO SARRIENA S N</t>
  </si>
  <si>
    <t>48940</t>
  </si>
  <si>
    <t>LEIOA</t>
  </si>
  <si>
    <t>Pharmacy</t>
  </si>
  <si>
    <t>Erasmus</t>
  </si>
  <si>
    <t>Virginia Navarro Santamaria</t>
  </si>
  <si>
    <t>Nazioartekoak.farmazia@ehu.eus</t>
  </si>
  <si>
    <t>carla.hernando@gmail.com</t>
  </si>
  <si>
    <t>Lucía</t>
  </si>
  <si>
    <t>Apilánez Ruiz de Zárate</t>
  </si>
  <si>
    <t>2004-12-26</t>
  </si>
  <si>
    <t>Vitoria Gasteiz</t>
  </si>
  <si>
    <t>619337966</t>
  </si>
  <si>
    <t>luciaapilanez@gmail.com</t>
  </si>
  <si>
    <t>Plaza Alejandro Zabala</t>
  </si>
  <si>
    <t>01428</t>
  </si>
  <si>
    <t>Ollavarre</t>
  </si>
  <si>
    <t>Facultad de Farmacia</t>
  </si>
  <si>
    <t>erasmus</t>
  </si>
  <si>
    <t>farmacia.internacional@ehu.eus</t>
  </si>
  <si>
    <t>2006-05-04</t>
  </si>
  <si>
    <t>Moscow</t>
  </si>
  <si>
    <t>RUSKA FEDERACIJA</t>
  </si>
  <si>
    <t>+34649572645</t>
  </si>
  <si>
    <t>Alfarroberos</t>
  </si>
  <si>
    <t>238</t>
  </si>
  <si>
    <t>38670</t>
  </si>
  <si>
    <t>Adeje</t>
  </si>
  <si>
    <t>Humanities</t>
  </si>
  <si>
    <t xml:space="preserve"> María Auxiliadora Martín Díaz</t>
  </si>
  <si>
    <t>Margarida</t>
  </si>
  <si>
    <t>Rodrigues</t>
  </si>
  <si>
    <t>2006-02-16</t>
  </si>
  <si>
    <t>Hospital São Fransisco Xavier</t>
  </si>
  <si>
    <t>938336879</t>
  </si>
  <si>
    <t>margarida.gaspar.rodrigues.mgr@gmail.com</t>
  </si>
  <si>
    <t xml:space="preserve">João da Silva Vitoriano </t>
  </si>
  <si>
    <t>nº6</t>
  </si>
  <si>
    <t>2625-197</t>
  </si>
  <si>
    <t xml:space="preserve">Lisboa, Vila Franca de Xira </t>
  </si>
  <si>
    <t>psicologia</t>
  </si>
  <si>
    <t xml:space="preserve">Jose joão Mendes </t>
  </si>
  <si>
    <t>Facultad de Filología, Traducción y Comunicación (UV)</t>
  </si>
  <si>
    <t>Alejandra del Carmen</t>
  </si>
  <si>
    <t>Santana Granado</t>
  </si>
  <si>
    <t>2006-02-11</t>
  </si>
  <si>
    <t xml:space="preserve">Santa Lucía de Tirajana </t>
  </si>
  <si>
    <t>605335707</t>
  </si>
  <si>
    <t>alejandraa.sgd@gmail.com</t>
  </si>
  <si>
    <t>Tegueste</t>
  </si>
  <si>
    <t>33</t>
  </si>
  <si>
    <t>Vecindario</t>
  </si>
  <si>
    <t>36</t>
  </si>
  <si>
    <t>2007-05-26</t>
  </si>
  <si>
    <t>Yerevan</t>
  </si>
  <si>
    <t>ARMENIJA</t>
  </si>
  <si>
    <t>0037491159958</t>
  </si>
  <si>
    <t>barsexyananjela-4@aspu.am</t>
  </si>
  <si>
    <t>Nor Aresh 50</t>
  </si>
  <si>
    <t>2/5</t>
  </si>
  <si>
    <t>0041</t>
  </si>
  <si>
    <t xml:space="preserve">17 TIGRAN METS </t>
  </si>
  <si>
    <t>YEREVAN</t>
  </si>
  <si>
    <t>History and Social Sciences</t>
  </si>
  <si>
    <t>Edgar Hovhannisyan</t>
  </si>
  <si>
    <t>hovhannisyanedgar16@aspu.am</t>
  </si>
  <si>
    <t>Ema</t>
  </si>
  <si>
    <t>Oujezká</t>
  </si>
  <si>
    <t>2006-07-30</t>
  </si>
  <si>
    <t>Děčín</t>
  </si>
  <si>
    <t>+420 777 906 063</t>
  </si>
  <si>
    <t>ema.oujezka01@upol.cz</t>
  </si>
  <si>
    <t xml:space="preserve">Čs. legií </t>
  </si>
  <si>
    <t>206/17</t>
  </si>
  <si>
    <t>405 02</t>
  </si>
  <si>
    <t>Biology and environmental education/Geography for education</t>
  </si>
  <si>
    <t>Petr Šimaček</t>
  </si>
  <si>
    <t>ema.oujezka@gmail.com</t>
  </si>
  <si>
    <t>Paola</t>
  </si>
  <si>
    <t>Prado Fernández</t>
  </si>
  <si>
    <t>2005-10-05</t>
  </si>
  <si>
    <t>Puertollano</t>
  </si>
  <si>
    <t>633166394</t>
  </si>
  <si>
    <t>Nicoarizawa@gmail.com</t>
  </si>
  <si>
    <t>Calle nuñer de Balboa nº4</t>
  </si>
  <si>
    <t>Piso1Puerta6</t>
  </si>
  <si>
    <t>38005</t>
  </si>
  <si>
    <t>Fine Arts</t>
  </si>
  <si>
    <t>Erasmus Art Studies</t>
  </si>
  <si>
    <t>Cecile Meier</t>
  </si>
  <si>
    <t>alu0101720289@ull.edu.es</t>
  </si>
  <si>
    <t>nicoarizawa@gmail.com</t>
  </si>
  <si>
    <t>Calle nuñez de Balboa nº4</t>
  </si>
  <si>
    <t>Piso1 Puerta 6</t>
  </si>
  <si>
    <t>Santa Cruz De Tenerife</t>
  </si>
  <si>
    <t>Facultad de Bellas Artes Universidad de La Laguna</t>
  </si>
  <si>
    <t>artistic academic studies</t>
  </si>
  <si>
    <t>Cemeier@ull.edu.es</t>
  </si>
  <si>
    <t>Cádiz</t>
  </si>
  <si>
    <t xml:space="preserve">Eleonora Maria Giuseppina </t>
  </si>
  <si>
    <t>Fanelli</t>
  </si>
  <si>
    <t>2005-09-24</t>
  </si>
  <si>
    <t>Taranto</t>
  </si>
  <si>
    <t>3887247143</t>
  </si>
  <si>
    <t>eleonorafanelli245@gmail.com</t>
  </si>
  <si>
    <t xml:space="preserve">Vico primo Foggia </t>
  </si>
  <si>
    <t>27A</t>
  </si>
  <si>
    <t>74012</t>
  </si>
  <si>
    <t>Crispiano</t>
  </si>
  <si>
    <t>Piazzale Aldo Moro  5</t>
  </si>
  <si>
    <t>00185</t>
  </si>
  <si>
    <t>Studi storico-artistici</t>
  </si>
  <si>
    <t>Antonio Favara</t>
  </si>
  <si>
    <t>antonio.favara@uniroma1.it</t>
  </si>
  <si>
    <t>Abril</t>
  </si>
  <si>
    <t xml:space="preserve">Rodríguez Morales </t>
  </si>
  <si>
    <t>2006-08-11</t>
  </si>
  <si>
    <t>Tenerife</t>
  </si>
  <si>
    <t>620248199</t>
  </si>
  <si>
    <t>alu0101734415@ull.edu.es</t>
  </si>
  <si>
    <t>Laurel</t>
  </si>
  <si>
    <t>38190</t>
  </si>
  <si>
    <t xml:space="preserve">Santa Cruz </t>
  </si>
  <si>
    <t>cemeier@ull.es</t>
  </si>
  <si>
    <t>Štěpán</t>
  </si>
  <si>
    <t>Urbańczyk</t>
  </si>
  <si>
    <t>2004-02-12</t>
  </si>
  <si>
    <t>Havířov</t>
  </si>
  <si>
    <t>+420731001936</t>
  </si>
  <si>
    <t>stepan.urbanczyk01@upol.cz</t>
  </si>
  <si>
    <t>Svážná</t>
  </si>
  <si>
    <t>28/758</t>
  </si>
  <si>
    <t>73601</t>
  </si>
  <si>
    <t>Maior: Historical Studies, Minor: English Philology</t>
  </si>
  <si>
    <t>Tommy Šmerda</t>
  </si>
  <si>
    <t>tommy.smerda@upol.cz</t>
  </si>
  <si>
    <t>step.urbanczyk@gmail.com</t>
  </si>
  <si>
    <t>MONICA</t>
  </si>
  <si>
    <t>GUTIERREZ</t>
  </si>
  <si>
    <t>+34 620240245</t>
  </si>
  <si>
    <t>mgutivaz@myuax.com</t>
  </si>
  <si>
    <t>CALLE BAHIA DE ALMERIA</t>
  </si>
  <si>
    <t>21</t>
  </si>
  <si>
    <t>28042</t>
  </si>
  <si>
    <t>FACULTY OF PSYCHOLOGY</t>
  </si>
  <si>
    <t>ERASMUS + STUDY</t>
  </si>
  <si>
    <t xml:space="preserve">María Encarnacion Fernández Contreras </t>
  </si>
  <si>
    <t>monicotagv05@gmail.com</t>
  </si>
  <si>
    <t>Máté Vince</t>
  </si>
  <si>
    <t>Szepessy</t>
  </si>
  <si>
    <t>2006-05-09</t>
  </si>
  <si>
    <t>MADŽARSKA</t>
  </si>
  <si>
    <t>+36205125648</t>
  </si>
  <si>
    <t>matekusz@student.elte.hu</t>
  </si>
  <si>
    <t>Kert</t>
  </si>
  <si>
    <t>2092</t>
  </si>
  <si>
    <t>Budakeszi</t>
  </si>
  <si>
    <t>EGYETEM TER 1-3</t>
  </si>
  <si>
    <t>1053</t>
  </si>
  <si>
    <t>Physics</t>
  </si>
  <si>
    <t>Orsolya Szedmák</t>
  </si>
  <si>
    <t>mobilitas@ttk.elte.hu</t>
  </si>
  <si>
    <t>szepessym-a-2019@illyes-bors.com</t>
  </si>
  <si>
    <t>Anastasija</t>
  </si>
  <si>
    <t>Simic</t>
  </si>
  <si>
    <t>2006-08-18</t>
  </si>
  <si>
    <t>Rotterdam</t>
  </si>
  <si>
    <t>+31 6 11 14 41 02</t>
  </si>
  <si>
    <t>anastasija.simic@icloud.com</t>
  </si>
  <si>
    <t>Wilgenwede</t>
  </si>
  <si>
    <t>2993 TB</t>
  </si>
  <si>
    <t>Barendrecht</t>
  </si>
  <si>
    <t>NL ROTTERD03</t>
  </si>
  <si>
    <t>STICHTING HOGESCHOOL ROTTERDAM</t>
  </si>
  <si>
    <t>KRALINGSE ZOOM 91</t>
  </si>
  <si>
    <t>3063 ND</t>
  </si>
  <si>
    <t>ROTTERDAM</t>
  </si>
  <si>
    <t>Teacher Training for EFL</t>
  </si>
  <si>
    <t>Janneke Verloop-Meijer</t>
  </si>
  <si>
    <t>j.f.verloop-meijer@hr.nl</t>
  </si>
  <si>
    <t>sanastasija214@gmail.com</t>
  </si>
  <si>
    <t xml:space="preserve">Veselinova </t>
  </si>
  <si>
    <t>2005-01-04</t>
  </si>
  <si>
    <t>BOLGARIJA</t>
  </si>
  <si>
    <t xml:space="preserve">‎⁨‪+39 339 419 1685‬⁩ </t>
  </si>
  <si>
    <t>sofia.veselinova01@icatt.it</t>
  </si>
  <si>
    <t>Piazza Napoli 9</t>
  </si>
  <si>
    <t>20146</t>
  </si>
  <si>
    <t xml:space="preserve">Milan </t>
  </si>
  <si>
    <t xml:space="preserve">Psychology </t>
  </si>
  <si>
    <t xml:space="preserve">Scienze E Tecniche Psicologiche </t>
  </si>
  <si>
    <t>Eleonora Volpato</t>
  </si>
  <si>
    <t>eleonora.volpato@unicatt.it</t>
  </si>
  <si>
    <t>sofiaveselinova3@gmail.com</t>
  </si>
  <si>
    <t>Mariam</t>
  </si>
  <si>
    <t>Khachatryan</t>
  </si>
  <si>
    <t>2005-04-15</t>
  </si>
  <si>
    <t>Armenia</t>
  </si>
  <si>
    <t xml:space="preserve">+37496744925 </t>
  </si>
  <si>
    <t>mariamkhachatryanph@gmail.com</t>
  </si>
  <si>
    <t>2nd street</t>
  </si>
  <si>
    <t>2041</t>
  </si>
  <si>
    <t>Vanadzor</t>
  </si>
  <si>
    <t>VANADZOR STATE UNIVERSITY AFTER H.TUMANYAN FOUNDATION</t>
  </si>
  <si>
    <t>36 Tigran Mets Avenue</t>
  </si>
  <si>
    <t>2021</t>
  </si>
  <si>
    <t>VANADZOR</t>
  </si>
  <si>
    <t>Faculty of Humanities</t>
  </si>
  <si>
    <t>Gohar Dokholyan</t>
  </si>
  <si>
    <t>foreign@vsu.am</t>
  </si>
  <si>
    <t>Ni na voljo</t>
  </si>
  <si>
    <t>SPREJELI DODATNEGA ŠTUDENTA</t>
  </si>
  <si>
    <t>Potrdila MG.</t>
  </si>
  <si>
    <t xml:space="preserve">Lucas  </t>
  </si>
  <si>
    <t>Hernández Mesa</t>
  </si>
  <si>
    <t>alu0101422466@ull.edu.es</t>
  </si>
  <si>
    <t>Universidad de la Laguna</t>
  </si>
  <si>
    <t>Arts and humanities </t>
  </si>
  <si>
    <t>Suárez Gómez-Galdón</t>
  </si>
  <si>
    <t>Ángela</t>
  </si>
  <si>
    <t>Ramirez</t>
  </si>
  <si>
    <t>Blanca</t>
  </si>
  <si>
    <t>BA-Pedagogy</t>
  </si>
  <si>
    <t>Pedagogy</t>
  </si>
  <si>
    <t xml:space="preserve">López Sánchez </t>
  </si>
  <si>
    <t>Paula</t>
  </si>
  <si>
    <t>BA-Primary Education</t>
  </si>
  <si>
    <t>paulalopezsn@correo.ugr.es</t>
  </si>
  <si>
    <t>FNM</t>
  </si>
  <si>
    <t xml:space="preserve">Raya Roldán </t>
  </si>
  <si>
    <t>Pablo</t>
  </si>
  <si>
    <t>BA-Media</t>
  </si>
  <si>
    <t>Monica</t>
  </si>
  <si>
    <t>E MADRID 17</t>
  </si>
  <si>
    <t>Psichology</t>
  </si>
  <si>
    <t>Department of Pshychology</t>
  </si>
  <si>
    <t xml:space="preserve"> </t>
  </si>
  <si>
    <t>2+3</t>
  </si>
  <si>
    <t>2+4</t>
  </si>
  <si>
    <t>Çiçek</t>
  </si>
  <si>
    <t>Nisa</t>
  </si>
  <si>
    <t>BA-English Language</t>
  </si>
  <si>
    <t>BA-Social and Legal Sciences</t>
  </si>
  <si>
    <t>BA-Literature and linguistics</t>
  </si>
  <si>
    <t>P MONTE-D02</t>
  </si>
  <si>
    <t>BA-Psyhology</t>
  </si>
  <si>
    <t>Kholdorbekov</t>
  </si>
  <si>
    <t>Dildorbek</t>
  </si>
  <si>
    <t>REPUBLIKA SEVERNA MAKEDONIJA</t>
  </si>
  <si>
    <t>dk31569@seeu.edu.mk</t>
  </si>
  <si>
    <t>E BILBAO01</t>
  </si>
  <si>
    <t>BA-Science and Ecology</t>
  </si>
  <si>
    <t>BA-Geography</t>
  </si>
  <si>
    <t>BA-Environmental Science</t>
  </si>
  <si>
    <t>MA-English language</t>
  </si>
  <si>
    <t xml:space="preserve">English language </t>
  </si>
  <si>
    <t>Arenas Vargas</t>
  </si>
  <si>
    <t>Pablo Miguel</t>
  </si>
  <si>
    <t>UNIVERSIDAD DE HUELVA</t>
  </si>
  <si>
    <t>E HUELVA 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</si>
</sst>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6100"/>
      <name val="Calibri"/>
      <family val="2"/>
      <charset val="238"/>
      <scheme val="minor"/>
    </font>
    <font>
      <b/>
      <sz val="11"/>
      <color rgb="FF9C0006"/>
      <name val="Calibri"/>
      <family val="2"/>
      <charset val="238"/>
      <scheme val="minor"/>
    </font>
    <font>
      <b/>
      <sz val="11"/>
      <color rgb="FF9C5700"/>
      <name val="Calibri"/>
      <family val="2"/>
      <charset val="238"/>
      <scheme val="minor"/>
    </font>
    <font>
      <sz val="11"/>
      <color rgb="FF000000"/>
      <name val="Aptos Narrow"/>
      <family val="2"/>
      <charset val="238"/>
    </font>
    <font>
      <sz val="11"/>
      <color theme="5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theme="9" tint="-0.249977111117893"/>
      <name val="Aptos Narrow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theme="7" tint="-0.499984740745262"/>
      <name val="Calibri"/>
      <family val="2"/>
      <charset val="238"/>
      <scheme val="minor"/>
    </font>
    <font>
      <b/>
      <sz val="11"/>
      <color theme="7" tint="-0.499984740745262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  <font>
      <sz val="11"/>
      <color theme="9" tint="-0.499984740745262"/>
      <name val="Aptos Narrow"/>
      <family val="2"/>
      <charset val="238"/>
    </font>
    <font>
      <b/>
      <sz val="11"/>
      <color theme="9" tint="-0.499984740745262"/>
      <name val="Calibri"/>
      <family val="2"/>
      <charset val="238"/>
      <scheme val="minor"/>
    </font>
    <font>
      <sz val="11"/>
      <color theme="7" tint="-0.499984740745262"/>
      <name val="Aptos Narrow"/>
      <family val="2"/>
      <charset val="238"/>
    </font>
    <font>
      <sz val="11"/>
      <color theme="9" tint="-0.499984740745262"/>
      <name val="Aptos Narrow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4" borderId="0" applyNumberFormat="0" applyBorder="0" applyAlignment="0" applyProtection="0"/>
  </cellStyleXfs>
  <cellXfs count="262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0" xfId="1"/>
    <xf numFmtId="0" fontId="3" fillId="3" borderId="0" xfId="3"/>
    <xf numFmtId="0" fontId="5" fillId="4" borderId="0" xfId="4"/>
    <xf numFmtId="0" fontId="3" fillId="3" borderId="0" xfId="3" applyAlignment="1">
      <alignment horizontal="left"/>
    </xf>
    <xf numFmtId="0" fontId="5" fillId="4" borderId="0" xfId="4" applyAlignment="1">
      <alignment horizontal="left"/>
    </xf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Protection="1">
      <protection locked="0"/>
    </xf>
    <xf numFmtId="0" fontId="0" fillId="0" borderId="2" xfId="0" applyBorder="1"/>
    <xf numFmtId="0" fontId="0" fillId="0" borderId="2" xfId="0" applyBorder="1" applyAlignment="1">
      <alignment horizontal="left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2" xfId="2" applyBorder="1"/>
    <xf numFmtId="49" fontId="2" fillId="2" borderId="2" xfId="2" applyNumberFormat="1" applyBorder="1"/>
    <xf numFmtId="0" fontId="2" fillId="2" borderId="2" xfId="2" applyBorder="1" applyProtection="1">
      <protection locked="0"/>
    </xf>
    <xf numFmtId="0" fontId="2" fillId="2" borderId="2" xfId="2" applyBorder="1" applyAlignment="1">
      <alignment horizontal="left"/>
    </xf>
    <xf numFmtId="0" fontId="7" fillId="2" borderId="2" xfId="2" applyFont="1" applyBorder="1" applyAlignment="1">
      <alignment horizontal="center"/>
    </xf>
    <xf numFmtId="0" fontId="2" fillId="2" borderId="2" xfId="2" applyBorder="1" applyAlignment="1">
      <alignment horizontal="center"/>
    </xf>
    <xf numFmtId="0" fontId="3" fillId="3" borderId="2" xfId="3" applyBorder="1"/>
    <xf numFmtId="49" fontId="3" fillId="3" borderId="2" xfId="3" applyNumberFormat="1" applyBorder="1"/>
    <xf numFmtId="0" fontId="3" fillId="3" borderId="2" xfId="3" applyBorder="1" applyProtection="1">
      <protection locked="0"/>
    </xf>
    <xf numFmtId="0" fontId="3" fillId="3" borderId="2" xfId="3" applyBorder="1" applyAlignment="1">
      <alignment horizontal="left"/>
    </xf>
    <xf numFmtId="0" fontId="8" fillId="3" borderId="2" xfId="3" applyFont="1" applyBorder="1" applyAlignment="1">
      <alignment horizontal="center"/>
    </xf>
    <xf numFmtId="0" fontId="3" fillId="3" borderId="2" xfId="3" applyBorder="1" applyAlignment="1">
      <alignment horizontal="center"/>
    </xf>
    <xf numFmtId="0" fontId="5" fillId="4" borderId="2" xfId="4" applyBorder="1"/>
    <xf numFmtId="49" fontId="5" fillId="4" borderId="2" xfId="4" applyNumberFormat="1" applyBorder="1"/>
    <xf numFmtId="0" fontId="5" fillId="4" borderId="2" xfId="4" applyBorder="1" applyProtection="1">
      <protection locked="0"/>
    </xf>
    <xf numFmtId="0" fontId="9" fillId="4" borderId="2" xfId="4" applyFont="1" applyBorder="1" applyAlignment="1">
      <alignment horizontal="center"/>
    </xf>
    <xf numFmtId="0" fontId="5" fillId="4" borderId="2" xfId="4" applyBorder="1" applyAlignment="1">
      <alignment horizontal="center"/>
    </xf>
    <xf numFmtId="49" fontId="3" fillId="3" borderId="2" xfId="3" applyNumberFormat="1" applyBorder="1" applyAlignment="1">
      <alignment horizontal="left"/>
    </xf>
    <xf numFmtId="49" fontId="2" fillId="2" borderId="2" xfId="2" applyNumberFormat="1" applyBorder="1" applyAlignment="1">
      <alignment horizontal="left"/>
    </xf>
    <xf numFmtId="0" fontId="3" fillId="3" borderId="6" xfId="3" applyBorder="1"/>
    <xf numFmtId="0" fontId="3" fillId="3" borderId="7" xfId="3" applyBorder="1"/>
    <xf numFmtId="0" fontId="0" fillId="0" borderId="6" xfId="0" applyBorder="1"/>
    <xf numFmtId="49" fontId="0" fillId="0" borderId="2" xfId="0" applyNumberFormat="1" applyBorder="1"/>
    <xf numFmtId="0" fontId="0" fillId="6" borderId="2" xfId="0" applyFill="1" applyBorder="1" applyProtection="1">
      <protection locked="0"/>
    </xf>
    <xf numFmtId="0" fontId="2" fillId="2" borderId="7" xfId="2" applyBorder="1"/>
    <xf numFmtId="0" fontId="0" fillId="6" borderId="4" xfId="0" applyFill="1" applyBorder="1" applyProtection="1">
      <protection locked="0"/>
    </xf>
    <xf numFmtId="0" fontId="0" fillId="2" borderId="2" xfId="2" applyFont="1" applyBorder="1"/>
    <xf numFmtId="0" fontId="0" fillId="4" borderId="2" xfId="4" applyFont="1" applyBorder="1"/>
    <xf numFmtId="0" fontId="0" fillId="3" borderId="2" xfId="3" applyFont="1" applyBorder="1"/>
    <xf numFmtId="0" fontId="0" fillId="2" borderId="2" xfId="2" applyFont="1" applyBorder="1" applyAlignment="1">
      <alignment horizontal="left"/>
    </xf>
    <xf numFmtId="49" fontId="10" fillId="0" borderId="2" xfId="0" applyNumberFormat="1" applyFont="1" applyBorder="1"/>
    <xf numFmtId="0" fontId="10" fillId="0" borderId="2" xfId="0" applyFont="1" applyBorder="1" applyAlignment="1">
      <alignment horizontal="left"/>
    </xf>
    <xf numFmtId="0" fontId="2" fillId="2" borderId="6" xfId="2" applyBorder="1"/>
    <xf numFmtId="1" fontId="0" fillId="0" borderId="0" xfId="0" applyNumberFormat="1"/>
    <xf numFmtId="1" fontId="6" fillId="5" borderId="1" xfId="0" applyNumberFormat="1" applyFont="1" applyFill="1" applyBorder="1"/>
    <xf numFmtId="49" fontId="0" fillId="0" borderId="0" xfId="0" applyNumberFormat="1"/>
    <xf numFmtId="49" fontId="6" fillId="5" borderId="1" xfId="0" applyNumberFormat="1" applyFont="1" applyFill="1" applyBorder="1"/>
    <xf numFmtId="0" fontId="2" fillId="7" borderId="2" xfId="2" applyFill="1" applyBorder="1"/>
    <xf numFmtId="0" fontId="3" fillId="7" borderId="2" xfId="3" applyFill="1" applyBorder="1"/>
    <xf numFmtId="0" fontId="8" fillId="7" borderId="2" xfId="3" applyFont="1" applyFill="1" applyBorder="1" applyAlignment="1">
      <alignment horizontal="center"/>
    </xf>
    <xf numFmtId="0" fontId="3" fillId="7" borderId="2" xfId="3" applyFill="1" applyBorder="1" applyAlignment="1">
      <alignment horizontal="center"/>
    </xf>
    <xf numFmtId="0" fontId="5" fillId="7" borderId="2" xfId="4" applyFill="1" applyBorder="1"/>
    <xf numFmtId="49" fontId="3" fillId="3" borderId="0" xfId="3" applyNumberFormat="1" applyBorder="1"/>
    <xf numFmtId="49" fontId="3" fillId="7" borderId="2" xfId="3" applyNumberFormat="1" applyFill="1" applyBorder="1"/>
    <xf numFmtId="0" fontId="3" fillId="7" borderId="2" xfId="3" applyFill="1" applyBorder="1" applyProtection="1">
      <protection locked="0"/>
    </xf>
    <xf numFmtId="0" fontId="0" fillId="7" borderId="2" xfId="3" applyFont="1" applyFill="1" applyBorder="1"/>
    <xf numFmtId="0" fontId="2" fillId="2" borderId="0" xfId="2" applyBorder="1"/>
    <xf numFmtId="49" fontId="2" fillId="2" borderId="0" xfId="2" applyNumberFormat="1" applyBorder="1"/>
    <xf numFmtId="49" fontId="10" fillId="0" borderId="0" xfId="0" applyNumberFormat="1" applyFont="1"/>
    <xf numFmtId="0" fontId="2" fillId="2" borderId="0" xfId="2" applyBorder="1" applyProtection="1">
      <protection locked="0"/>
    </xf>
    <xf numFmtId="0" fontId="2" fillId="2" borderId="0" xfId="2" applyBorder="1" applyAlignment="1">
      <alignment horizontal="left"/>
    </xf>
    <xf numFmtId="0" fontId="3" fillId="3" borderId="0" xfId="3" applyBorder="1" applyAlignment="1">
      <alignment horizontal="left"/>
    </xf>
    <xf numFmtId="0" fontId="10" fillId="0" borderId="0" xfId="0" applyFont="1" applyAlignment="1">
      <alignment horizontal="left"/>
    </xf>
    <xf numFmtId="49" fontId="2" fillId="2" borderId="0" xfId="2" applyNumberFormat="1" applyBorder="1" applyAlignment="1">
      <alignment horizontal="left"/>
    </xf>
    <xf numFmtId="0" fontId="2" fillId="2" borderId="0" xfId="2" applyBorder="1" applyAlignment="1">
      <alignment horizontal="center"/>
    </xf>
    <xf numFmtId="0" fontId="11" fillId="7" borderId="2" xfId="3" applyFont="1" applyFill="1" applyBorder="1"/>
    <xf numFmtId="0" fontId="11" fillId="7" borderId="2" xfId="4" applyFont="1" applyFill="1" applyBorder="1"/>
    <xf numFmtId="0" fontId="11" fillId="7" borderId="0" xfId="4" applyFont="1" applyFill="1"/>
    <xf numFmtId="0" fontId="12" fillId="8" borderId="6" xfId="0" applyFont="1" applyFill="1" applyBorder="1"/>
    <xf numFmtId="0" fontId="12" fillId="8" borderId="2" xfId="0" applyFont="1" applyFill="1" applyBorder="1"/>
    <xf numFmtId="0" fontId="12" fillId="8" borderId="2" xfId="0" applyFont="1" applyFill="1" applyBorder="1" applyProtection="1">
      <protection locked="0"/>
    </xf>
    <xf numFmtId="0" fontId="12" fillId="8" borderId="2" xfId="0" applyFont="1" applyFill="1" applyBorder="1" applyAlignment="1">
      <alignment horizontal="left"/>
    </xf>
    <xf numFmtId="0" fontId="13" fillId="8" borderId="2" xfId="0" applyFont="1" applyFill="1" applyBorder="1" applyAlignment="1">
      <alignment horizontal="left"/>
    </xf>
    <xf numFmtId="0" fontId="14" fillId="8" borderId="2" xfId="4" applyFont="1" applyFill="1" applyBorder="1" applyAlignment="1">
      <alignment horizontal="center"/>
    </xf>
    <xf numFmtId="0" fontId="12" fillId="8" borderId="2" xfId="0" applyFont="1" applyFill="1" applyBorder="1" applyAlignment="1">
      <alignment horizontal="center"/>
    </xf>
    <xf numFmtId="0" fontId="12" fillId="8" borderId="2" xfId="4" applyFont="1" applyFill="1" applyBorder="1" applyAlignment="1">
      <alignment horizontal="center"/>
    </xf>
    <xf numFmtId="0" fontId="12" fillId="8" borderId="7" xfId="2" applyFont="1" applyFill="1" applyBorder="1"/>
    <xf numFmtId="0" fontId="15" fillId="9" borderId="6" xfId="0" applyFont="1" applyFill="1" applyBorder="1"/>
    <xf numFmtId="0" fontId="15" fillId="9" borderId="2" xfId="0" applyFont="1" applyFill="1" applyBorder="1"/>
    <xf numFmtId="0" fontId="15" fillId="9" borderId="2" xfId="0" applyFont="1" applyFill="1" applyBorder="1" applyProtection="1">
      <protection locked="0"/>
    </xf>
    <xf numFmtId="49" fontId="15" fillId="9" borderId="2" xfId="0" applyNumberFormat="1" applyFont="1" applyFill="1" applyBorder="1"/>
    <xf numFmtId="0" fontId="15" fillId="9" borderId="2" xfId="0" applyFont="1" applyFill="1" applyBorder="1" applyAlignment="1">
      <alignment horizontal="left"/>
    </xf>
    <xf numFmtId="0" fontId="15" fillId="9" borderId="0" xfId="0" applyFont="1" applyFill="1"/>
    <xf numFmtId="0" fontId="16" fillId="9" borderId="2" xfId="4" applyFont="1" applyFill="1" applyBorder="1" applyAlignment="1">
      <alignment horizontal="center"/>
    </xf>
    <xf numFmtId="0" fontId="15" fillId="9" borderId="2" xfId="0" applyFont="1" applyFill="1" applyBorder="1" applyAlignment="1">
      <alignment horizontal="center"/>
    </xf>
    <xf numFmtId="0" fontId="15" fillId="9" borderId="2" xfId="4" applyFont="1" applyFill="1" applyBorder="1" applyAlignment="1">
      <alignment horizontal="center"/>
    </xf>
    <xf numFmtId="0" fontId="15" fillId="9" borderId="7" xfId="2" applyFont="1" applyFill="1" applyBorder="1"/>
    <xf numFmtId="0" fontId="17" fillId="10" borderId="2" xfId="0" applyFont="1" applyFill="1" applyBorder="1"/>
    <xf numFmtId="0" fontId="17" fillId="10" borderId="2" xfId="0" applyFont="1" applyFill="1" applyBorder="1" applyProtection="1">
      <protection locked="0"/>
    </xf>
    <xf numFmtId="0" fontId="19" fillId="7" borderId="6" xfId="0" applyFont="1" applyFill="1" applyBorder="1"/>
    <xf numFmtId="0" fontId="19" fillId="7" borderId="2" xfId="0" applyFont="1" applyFill="1" applyBorder="1"/>
    <xf numFmtId="49" fontId="19" fillId="7" borderId="2" xfId="0" applyNumberFormat="1" applyFont="1" applyFill="1" applyBorder="1"/>
    <xf numFmtId="0" fontId="19" fillId="7" borderId="2" xfId="0" applyFont="1" applyFill="1" applyBorder="1" applyProtection="1">
      <protection locked="0"/>
    </xf>
    <xf numFmtId="0" fontId="19" fillId="7" borderId="2" xfId="0" applyFont="1" applyFill="1" applyBorder="1" applyAlignment="1">
      <alignment horizontal="left"/>
    </xf>
    <xf numFmtId="0" fontId="21" fillId="7" borderId="2" xfId="4" applyFont="1" applyFill="1" applyBorder="1" applyAlignment="1">
      <alignment horizontal="center"/>
    </xf>
    <xf numFmtId="0" fontId="19" fillId="7" borderId="2" xfId="0" applyFont="1" applyFill="1" applyBorder="1" applyAlignment="1">
      <alignment horizontal="center"/>
    </xf>
    <xf numFmtId="0" fontId="19" fillId="7" borderId="2" xfId="4" applyFont="1" applyFill="1" applyBorder="1" applyAlignment="1">
      <alignment horizontal="center"/>
    </xf>
    <xf numFmtId="0" fontId="19" fillId="7" borderId="7" xfId="2" applyFont="1" applyFill="1" applyBorder="1"/>
    <xf numFmtId="0" fontId="19" fillId="7" borderId="2" xfId="2" applyFont="1" applyFill="1" applyBorder="1"/>
    <xf numFmtId="0" fontId="19" fillId="7" borderId="2" xfId="4" applyFont="1" applyFill="1" applyBorder="1"/>
    <xf numFmtId="49" fontId="19" fillId="7" borderId="2" xfId="4" applyNumberFormat="1" applyFont="1" applyFill="1" applyBorder="1"/>
    <xf numFmtId="0" fontId="19" fillId="7" borderId="2" xfId="4" applyFont="1" applyFill="1" applyBorder="1" applyAlignment="1">
      <alignment horizontal="left"/>
    </xf>
    <xf numFmtId="0" fontId="19" fillId="7" borderId="2" xfId="3" applyFont="1" applyFill="1" applyBorder="1"/>
    <xf numFmtId="0" fontId="19" fillId="7" borderId="6" xfId="4" applyFont="1" applyFill="1" applyBorder="1"/>
    <xf numFmtId="49" fontId="19" fillId="7" borderId="2" xfId="3" applyNumberFormat="1" applyFont="1" applyFill="1" applyBorder="1"/>
    <xf numFmtId="0" fontId="19" fillId="7" borderId="2" xfId="3" applyFont="1" applyFill="1" applyBorder="1" applyAlignment="1">
      <alignment horizontal="left"/>
    </xf>
    <xf numFmtId="0" fontId="19" fillId="7" borderId="2" xfId="3" applyFont="1" applyFill="1" applyBorder="1" applyAlignment="1">
      <alignment horizontal="center"/>
    </xf>
    <xf numFmtId="16" fontId="19" fillId="7" borderId="2" xfId="4" applyNumberFormat="1" applyFont="1" applyFill="1" applyBorder="1" applyAlignment="1">
      <alignment horizontal="left"/>
    </xf>
    <xf numFmtId="49" fontId="19" fillId="7" borderId="2" xfId="4" applyNumberFormat="1" applyFont="1" applyFill="1" applyBorder="1" applyAlignment="1">
      <alignment horizontal="left"/>
    </xf>
    <xf numFmtId="0" fontId="19" fillId="2" borderId="2" xfId="2" applyFont="1" applyBorder="1"/>
    <xf numFmtId="0" fontId="19" fillId="3" borderId="2" xfId="3" applyFont="1" applyBorder="1"/>
    <xf numFmtId="0" fontId="19" fillId="4" borderId="2" xfId="4" applyFont="1" applyBorder="1"/>
    <xf numFmtId="0" fontId="19" fillId="7" borderId="0" xfId="4" applyFont="1" applyFill="1" applyBorder="1"/>
    <xf numFmtId="49" fontId="19" fillId="7" borderId="0" xfId="4" applyNumberFormat="1" applyFont="1" applyFill="1" applyBorder="1"/>
    <xf numFmtId="0" fontId="19" fillId="7" borderId="0" xfId="4" applyFont="1" applyFill="1"/>
    <xf numFmtId="0" fontId="19" fillId="7" borderId="4" xfId="4" applyFont="1" applyFill="1" applyBorder="1"/>
    <xf numFmtId="49" fontId="19" fillId="7" borderId="4" xfId="4" applyNumberFormat="1" applyFont="1" applyFill="1" applyBorder="1"/>
    <xf numFmtId="0" fontId="19" fillId="7" borderId="7" xfId="4" applyFont="1" applyFill="1" applyBorder="1"/>
    <xf numFmtId="0" fontId="19" fillId="7" borderId="6" xfId="3" applyFont="1" applyFill="1" applyBorder="1"/>
    <xf numFmtId="16" fontId="19" fillId="7" borderId="2" xfId="3" applyNumberFormat="1" applyFont="1" applyFill="1" applyBorder="1" applyAlignment="1">
      <alignment horizontal="left"/>
    </xf>
    <xf numFmtId="0" fontId="19" fillId="7" borderId="7" xfId="3" applyFont="1" applyFill="1" applyBorder="1"/>
    <xf numFmtId="0" fontId="17" fillId="11" borderId="6" xfId="0" applyFont="1" applyFill="1" applyBorder="1"/>
    <xf numFmtId="0" fontId="17" fillId="11" borderId="2" xfId="0" applyFont="1" applyFill="1" applyBorder="1"/>
    <xf numFmtId="0" fontId="17" fillId="11" borderId="2" xfId="0" applyFont="1" applyFill="1" applyBorder="1" applyProtection="1">
      <protection locked="0"/>
    </xf>
    <xf numFmtId="49" fontId="17" fillId="11" borderId="2" xfId="0" applyNumberFormat="1" applyFont="1" applyFill="1" applyBorder="1"/>
    <xf numFmtId="0" fontId="17" fillId="11" borderId="2" xfId="0" applyFont="1" applyFill="1" applyBorder="1" applyAlignment="1">
      <alignment horizontal="left"/>
    </xf>
    <xf numFmtId="0" fontId="18" fillId="11" borderId="2" xfId="4" applyFont="1" applyFill="1" applyBorder="1" applyAlignment="1">
      <alignment horizontal="center"/>
    </xf>
    <xf numFmtId="0" fontId="17" fillId="11" borderId="2" xfId="0" applyFont="1" applyFill="1" applyBorder="1" applyAlignment="1">
      <alignment horizontal="center"/>
    </xf>
    <xf numFmtId="0" fontId="17" fillId="11" borderId="2" xfId="4" applyFont="1" applyFill="1" applyBorder="1" applyAlignment="1">
      <alignment horizontal="center"/>
    </xf>
    <xf numFmtId="0" fontId="17" fillId="11" borderId="7" xfId="2" applyFont="1" applyFill="1" applyBorder="1"/>
    <xf numFmtId="0" fontId="17" fillId="11" borderId="0" xfId="0" applyFont="1" applyFill="1"/>
    <xf numFmtId="49" fontId="22" fillId="11" borderId="2" xfId="0" applyNumberFormat="1" applyFont="1" applyFill="1" applyBorder="1"/>
    <xf numFmtId="0" fontId="17" fillId="9" borderId="2" xfId="0" applyFont="1" applyFill="1" applyBorder="1"/>
    <xf numFmtId="0" fontId="17" fillId="9" borderId="2" xfId="0" applyFont="1" applyFill="1" applyBorder="1" applyProtection="1">
      <protection locked="0"/>
    </xf>
    <xf numFmtId="49" fontId="19" fillId="7" borderId="0" xfId="0" applyNumberFormat="1" applyFont="1" applyFill="1"/>
    <xf numFmtId="0" fontId="19" fillId="7" borderId="0" xfId="0" applyFont="1" applyFill="1"/>
    <xf numFmtId="0" fontId="19" fillId="7" borderId="2" xfId="4" applyFont="1" applyFill="1" applyBorder="1" applyProtection="1">
      <protection locked="0"/>
    </xf>
    <xf numFmtId="0" fontId="19" fillId="7" borderId="4" xfId="4" applyFont="1" applyFill="1" applyBorder="1" applyProtection="1">
      <protection locked="0"/>
    </xf>
    <xf numFmtId="0" fontId="19" fillId="7" borderId="0" xfId="4" applyFont="1" applyFill="1" applyBorder="1" applyAlignment="1">
      <alignment horizontal="left"/>
    </xf>
    <xf numFmtId="0" fontId="19" fillId="7" borderId="2" xfId="3" applyFont="1" applyFill="1" applyBorder="1" applyProtection="1">
      <protection locked="0"/>
    </xf>
    <xf numFmtId="0" fontId="19" fillId="7" borderId="4" xfId="3" applyFont="1" applyFill="1" applyBorder="1"/>
    <xf numFmtId="0" fontId="12" fillId="8" borderId="4" xfId="0" applyFont="1" applyFill="1" applyBorder="1"/>
    <xf numFmtId="49" fontId="12" fillId="8" borderId="4" xfId="0" applyNumberFormat="1" applyFont="1" applyFill="1" applyBorder="1"/>
    <xf numFmtId="0" fontId="19" fillId="7" borderId="0" xfId="3" applyFont="1" applyFill="1" applyBorder="1"/>
    <xf numFmtId="0" fontId="12" fillId="8" borderId="0" xfId="0" applyFont="1" applyFill="1"/>
    <xf numFmtId="49" fontId="19" fillId="7" borderId="4" xfId="3" applyNumberFormat="1" applyFont="1" applyFill="1" applyBorder="1"/>
    <xf numFmtId="49" fontId="19" fillId="7" borderId="2" xfId="3" applyNumberFormat="1" applyFont="1" applyFill="1" applyBorder="1" applyAlignment="1">
      <alignment horizontal="left"/>
    </xf>
    <xf numFmtId="0" fontId="19" fillId="7" borderId="0" xfId="0" applyFont="1" applyFill="1" applyAlignment="1">
      <alignment horizontal="left"/>
    </xf>
    <xf numFmtId="0" fontId="17" fillId="11" borderId="2" xfId="2" applyFont="1" applyFill="1" applyBorder="1"/>
    <xf numFmtId="0" fontId="15" fillId="9" borderId="2" xfId="2" applyFont="1" applyFill="1" applyBorder="1"/>
    <xf numFmtId="0" fontId="17" fillId="11" borderId="2" xfId="3" applyFont="1" applyFill="1" applyBorder="1"/>
    <xf numFmtId="0" fontId="17" fillId="11" borderId="2" xfId="4" applyFont="1" applyFill="1" applyBorder="1"/>
    <xf numFmtId="0" fontId="15" fillId="9" borderId="2" xfId="4" applyFont="1" applyFill="1" applyBorder="1"/>
    <xf numFmtId="0" fontId="15" fillId="9" borderId="2" xfId="4" applyFont="1" applyFill="1" applyBorder="1" applyProtection="1">
      <protection locked="0"/>
    </xf>
    <xf numFmtId="49" fontId="15" fillId="9" borderId="2" xfId="4" applyNumberFormat="1" applyFont="1" applyFill="1" applyBorder="1"/>
    <xf numFmtId="0" fontId="19" fillId="7" borderId="3" xfId="4" applyFont="1" applyFill="1" applyBorder="1"/>
    <xf numFmtId="0" fontId="19" fillId="7" borderId="0" xfId="4" applyFont="1" applyFill="1" applyBorder="1" applyProtection="1">
      <protection locked="0"/>
    </xf>
    <xf numFmtId="0" fontId="19" fillId="7" borderId="4" xfId="3" applyFont="1" applyFill="1" applyBorder="1" applyProtection="1">
      <protection locked="0"/>
    </xf>
    <xf numFmtId="0" fontId="19" fillId="7" borderId="4" xfId="4" applyFont="1" applyFill="1" applyBorder="1" applyAlignment="1">
      <alignment horizontal="left"/>
    </xf>
    <xf numFmtId="0" fontId="21" fillId="7" borderId="0" xfId="4" applyFont="1" applyFill="1" applyBorder="1" applyAlignment="1">
      <alignment horizontal="center"/>
    </xf>
    <xf numFmtId="0" fontId="19" fillId="7" borderId="0" xfId="4" applyFont="1" applyFill="1" applyBorder="1" applyAlignment="1">
      <alignment horizontal="center"/>
    </xf>
    <xf numFmtId="0" fontId="19" fillId="7" borderId="4" xfId="4" applyFont="1" applyFill="1" applyBorder="1" applyAlignment="1">
      <alignment horizontal="center"/>
    </xf>
    <xf numFmtId="0" fontId="19" fillId="7" borderId="0" xfId="0" applyFont="1" applyFill="1" applyAlignment="1">
      <alignment horizontal="center"/>
    </xf>
    <xf numFmtId="0" fontId="19" fillId="7" borderId="0" xfId="2" applyFont="1" applyFill="1" applyBorder="1"/>
    <xf numFmtId="0" fontId="19" fillId="7" borderId="5" xfId="4" applyFont="1" applyFill="1" applyBorder="1"/>
    <xf numFmtId="0" fontId="15" fillId="9" borderId="2" xfId="3" applyFont="1" applyFill="1" applyBorder="1"/>
    <xf numFmtId="0" fontId="15" fillId="9" borderId="2" xfId="3" applyFont="1" applyFill="1" applyBorder="1" applyProtection="1">
      <protection locked="0"/>
    </xf>
    <xf numFmtId="49" fontId="15" fillId="9" borderId="2" xfId="3" applyNumberFormat="1" applyFont="1" applyFill="1" applyBorder="1"/>
    <xf numFmtId="0" fontId="15" fillId="9" borderId="2" xfId="3" applyFont="1" applyFill="1" applyBorder="1" applyAlignment="1">
      <alignment horizontal="left"/>
    </xf>
    <xf numFmtId="0" fontId="15" fillId="9" borderId="2" xfId="3" applyFont="1" applyFill="1" applyBorder="1" applyAlignment="1">
      <alignment horizontal="center"/>
    </xf>
    <xf numFmtId="0" fontId="17" fillId="11" borderId="2" xfId="3" applyFont="1" applyFill="1" applyBorder="1" applyProtection="1">
      <protection locked="0"/>
    </xf>
    <xf numFmtId="49" fontId="17" fillId="11" borderId="2" xfId="3" applyNumberFormat="1" applyFont="1" applyFill="1" applyBorder="1"/>
    <xf numFmtId="0" fontId="17" fillId="11" borderId="2" xfId="3" applyFont="1" applyFill="1" applyBorder="1" applyAlignment="1">
      <alignment horizontal="left"/>
    </xf>
    <xf numFmtId="0" fontId="17" fillId="11" borderId="2" xfId="3" applyFont="1" applyFill="1" applyBorder="1" applyAlignment="1">
      <alignment horizontal="center"/>
    </xf>
    <xf numFmtId="0" fontId="17" fillId="11" borderId="6" xfId="3" applyFont="1" applyFill="1" applyBorder="1"/>
    <xf numFmtId="0" fontId="17" fillId="11" borderId="4" xfId="3" applyFont="1" applyFill="1" applyBorder="1"/>
    <xf numFmtId="0" fontId="17" fillId="11" borderId="0" xfId="3" applyFont="1" applyFill="1" applyBorder="1"/>
    <xf numFmtId="0" fontId="17" fillId="11" borderId="7" xfId="3" applyFont="1" applyFill="1" applyBorder="1"/>
    <xf numFmtId="0" fontId="3" fillId="9" borderId="2" xfId="3" applyFill="1" applyBorder="1"/>
    <xf numFmtId="0" fontId="19" fillId="7" borderId="2" xfId="2" applyFont="1" applyFill="1" applyBorder="1" applyAlignment="1">
      <alignment horizontal="left"/>
    </xf>
    <xf numFmtId="0" fontId="3" fillId="9" borderId="6" xfId="3" applyFill="1" applyBorder="1"/>
    <xf numFmtId="49" fontId="3" fillId="9" borderId="0" xfId="3" applyNumberFormat="1" applyFill="1" applyBorder="1"/>
    <xf numFmtId="0" fontId="2" fillId="9" borderId="2" xfId="2" applyFill="1" applyBorder="1"/>
    <xf numFmtId="49" fontId="3" fillId="9" borderId="2" xfId="3" applyNumberFormat="1" applyFill="1" applyBorder="1"/>
    <xf numFmtId="0" fontId="3" fillId="9" borderId="2" xfId="3" applyFill="1" applyBorder="1" applyAlignment="1">
      <alignment horizontal="left"/>
    </xf>
    <xf numFmtId="0" fontId="3" fillId="9" borderId="0" xfId="3" applyFill="1" applyBorder="1" applyAlignment="1">
      <alignment horizontal="left"/>
    </xf>
    <xf numFmtId="0" fontId="8" fillId="9" borderId="2" xfId="3" applyFont="1" applyFill="1" applyBorder="1" applyAlignment="1">
      <alignment horizontal="center"/>
    </xf>
    <xf numFmtId="0" fontId="3" fillId="9" borderId="2" xfId="3" applyFill="1" applyBorder="1" applyAlignment="1">
      <alignment horizontal="center"/>
    </xf>
    <xf numFmtId="0" fontId="3" fillId="9" borderId="7" xfId="3" applyFill="1" applyBorder="1"/>
    <xf numFmtId="0" fontId="19" fillId="9" borderId="2" xfId="0" applyFont="1" applyFill="1" applyBorder="1"/>
    <xf numFmtId="0" fontId="19" fillId="7" borderId="4" xfId="3" applyFont="1" applyFill="1" applyBorder="1" applyAlignment="1">
      <alignment horizontal="left"/>
    </xf>
    <xf numFmtId="0" fontId="21" fillId="7" borderId="2" xfId="3" applyFont="1" applyFill="1" applyBorder="1" applyAlignment="1">
      <alignment horizontal="center"/>
    </xf>
    <xf numFmtId="49" fontId="19" fillId="7" borderId="0" xfId="3" applyNumberFormat="1" applyFont="1" applyFill="1" applyBorder="1"/>
    <xf numFmtId="0" fontId="19" fillId="7" borderId="2" xfId="0" applyFont="1" applyFill="1" applyBorder="1" applyAlignment="1">
      <alignment vertical="center"/>
    </xf>
    <xf numFmtId="49" fontId="17" fillId="11" borderId="0" xfId="0" applyNumberFormat="1" applyFont="1" applyFill="1"/>
    <xf numFmtId="0" fontId="17" fillId="11" borderId="0" xfId="0" applyFont="1" applyFill="1" applyAlignment="1">
      <alignment horizontal="left"/>
    </xf>
    <xf numFmtId="49" fontId="17" fillId="11" borderId="0" xfId="3" applyNumberFormat="1" applyFont="1" applyFill="1" applyBorder="1"/>
    <xf numFmtId="49" fontId="19" fillId="7" borderId="0" xfId="4" applyNumberFormat="1" applyFont="1" applyFill="1" applyBorder="1" applyAlignment="1">
      <alignment horizontal="left"/>
    </xf>
    <xf numFmtId="0" fontId="17" fillId="11" borderId="2" xfId="4" applyFont="1" applyFill="1" applyBorder="1" applyProtection="1">
      <protection locked="0"/>
    </xf>
    <xf numFmtId="49" fontId="17" fillId="11" borderId="2" xfId="4" applyNumberFormat="1" applyFont="1" applyFill="1" applyBorder="1"/>
    <xf numFmtId="0" fontId="17" fillId="11" borderId="0" xfId="3" applyFont="1" applyFill="1" applyBorder="1" applyAlignment="1">
      <alignment horizontal="left"/>
    </xf>
    <xf numFmtId="0" fontId="19" fillId="7" borderId="0" xfId="3" applyFont="1" applyFill="1"/>
    <xf numFmtId="0" fontId="20" fillId="7" borderId="0" xfId="0" applyFont="1" applyFill="1"/>
    <xf numFmtId="0" fontId="2" fillId="6" borderId="2" xfId="2" applyFill="1" applyBorder="1" applyProtection="1">
      <protection locked="0"/>
    </xf>
    <xf numFmtId="0" fontId="15" fillId="9" borderId="2" xfId="2" applyFont="1" applyFill="1" applyBorder="1" applyProtection="1">
      <protection locked="0"/>
    </xf>
    <xf numFmtId="49" fontId="15" fillId="9" borderId="2" xfId="2" applyNumberFormat="1" applyFont="1" applyFill="1" applyBorder="1"/>
    <xf numFmtId="0" fontId="15" fillId="9" borderId="2" xfId="2" applyFont="1" applyFill="1" applyBorder="1" applyAlignment="1">
      <alignment horizontal="left"/>
    </xf>
    <xf numFmtId="0" fontId="15" fillId="9" borderId="2" xfId="2" applyFont="1" applyFill="1" applyBorder="1" applyAlignment="1">
      <alignment horizontal="center"/>
    </xf>
    <xf numFmtId="0" fontId="17" fillId="11" borderId="2" xfId="2" applyFont="1" applyFill="1" applyBorder="1" applyProtection="1">
      <protection locked="0"/>
    </xf>
    <xf numFmtId="49" fontId="17" fillId="11" borderId="2" xfId="2" applyNumberFormat="1" applyFont="1" applyFill="1" applyBorder="1"/>
    <xf numFmtId="0" fontId="17" fillId="11" borderId="2" xfId="2" applyFont="1" applyFill="1" applyBorder="1" applyAlignment="1">
      <alignment horizontal="left"/>
    </xf>
    <xf numFmtId="0" fontId="17" fillId="11" borderId="2" xfId="2" applyFont="1" applyFill="1" applyBorder="1" applyAlignment="1">
      <alignment horizontal="center"/>
    </xf>
    <xf numFmtId="0" fontId="19" fillId="7" borderId="2" xfId="2" applyFont="1" applyFill="1" applyBorder="1" applyProtection="1">
      <protection locked="0"/>
    </xf>
    <xf numFmtId="49" fontId="19" fillId="7" borderId="2" xfId="2" applyNumberFormat="1" applyFont="1" applyFill="1" applyBorder="1"/>
    <xf numFmtId="0" fontId="19" fillId="7" borderId="2" xfId="2" applyFont="1" applyFill="1" applyBorder="1" applyAlignment="1">
      <alignment horizontal="center"/>
    </xf>
    <xf numFmtId="0" fontId="21" fillId="7" borderId="4" xfId="4" applyFont="1" applyFill="1" applyBorder="1" applyAlignment="1">
      <alignment horizontal="center"/>
    </xf>
    <xf numFmtId="0" fontId="19" fillId="7" borderId="6" xfId="2" applyFont="1" applyFill="1" applyBorder="1"/>
    <xf numFmtId="0" fontId="23" fillId="7" borderId="0" xfId="0" applyFont="1" applyFill="1" applyAlignment="1">
      <alignment vertical="center"/>
    </xf>
    <xf numFmtId="0" fontId="22" fillId="11" borderId="2" xfId="0" applyFont="1" applyFill="1" applyBorder="1" applyAlignment="1">
      <alignment horizontal="left"/>
    </xf>
    <xf numFmtId="0" fontId="22" fillId="11" borderId="0" xfId="0" applyFont="1" applyFill="1" applyAlignment="1">
      <alignment horizontal="left"/>
    </xf>
    <xf numFmtId="0" fontId="17" fillId="11" borderId="4" xfId="0" applyFont="1" applyFill="1" applyBorder="1" applyProtection="1">
      <protection locked="0"/>
    </xf>
    <xf numFmtId="0" fontId="17" fillId="11" borderId="4" xfId="0" applyFont="1" applyFill="1" applyBorder="1"/>
    <xf numFmtId="49" fontId="22" fillId="11" borderId="0" xfId="0" applyNumberFormat="1" applyFont="1" applyFill="1"/>
    <xf numFmtId="0" fontId="17" fillId="11" borderId="4" xfId="3" applyFont="1" applyFill="1" applyBorder="1" applyProtection="1">
      <protection locked="0"/>
    </xf>
    <xf numFmtId="0" fontId="17" fillId="11" borderId="3" xfId="3" applyFont="1" applyFill="1" applyBorder="1"/>
    <xf numFmtId="0" fontId="17" fillId="11" borderId="4" xfId="3" applyFont="1" applyFill="1" applyBorder="1" applyAlignment="1">
      <alignment horizontal="center"/>
    </xf>
    <xf numFmtId="0" fontId="17" fillId="11" borderId="5" xfId="3" applyFont="1" applyFill="1" applyBorder="1"/>
    <xf numFmtId="0" fontId="15" fillId="9" borderId="6" xfId="4" applyFont="1" applyFill="1" applyBorder="1"/>
    <xf numFmtId="0" fontId="15" fillId="9" borderId="6" xfId="3" applyFont="1" applyFill="1" applyBorder="1"/>
    <xf numFmtId="0" fontId="2" fillId="2" borderId="3" xfId="2" applyBorder="1"/>
    <xf numFmtId="0" fontId="15" fillId="9" borderId="3" xfId="4" applyFont="1" applyFill="1" applyBorder="1"/>
    <xf numFmtId="0" fontId="15" fillId="9" borderId="4" xfId="4" applyFont="1" applyFill="1" applyBorder="1"/>
    <xf numFmtId="0" fontId="2" fillId="2" borderId="4" xfId="2" applyBorder="1"/>
    <xf numFmtId="49" fontId="3" fillId="7" borderId="0" xfId="3" applyNumberFormat="1" applyFill="1" applyBorder="1"/>
    <xf numFmtId="49" fontId="15" fillId="9" borderId="4" xfId="4" applyNumberFormat="1" applyFont="1" applyFill="1" applyBorder="1"/>
    <xf numFmtId="0" fontId="19" fillId="7" borderId="0" xfId="0" applyFont="1" applyFill="1" applyProtection="1">
      <protection locked="0"/>
    </xf>
    <xf numFmtId="0" fontId="15" fillId="9" borderId="4" xfId="4" applyFont="1" applyFill="1" applyBorder="1" applyProtection="1">
      <protection locked="0"/>
    </xf>
    <xf numFmtId="0" fontId="2" fillId="2" borderId="4" xfId="2" applyBorder="1" applyProtection="1">
      <protection locked="0"/>
    </xf>
    <xf numFmtId="0" fontId="15" fillId="9" borderId="0" xfId="4" applyFont="1" applyFill="1" applyBorder="1"/>
    <xf numFmtId="0" fontId="0" fillId="2" borderId="0" xfId="2" applyFont="1" applyBorder="1"/>
    <xf numFmtId="0" fontId="17" fillId="11" borderId="0" xfId="2" applyFont="1" applyFill="1" applyBorder="1"/>
    <xf numFmtId="0" fontId="15" fillId="9" borderId="0" xfId="4" applyFont="1" applyFill="1" applyBorder="1" applyAlignment="1">
      <alignment horizontal="left"/>
    </xf>
    <xf numFmtId="49" fontId="15" fillId="9" borderId="0" xfId="4" applyNumberFormat="1" applyFont="1" applyFill="1" applyBorder="1"/>
    <xf numFmtId="0" fontId="15" fillId="9" borderId="0" xfId="3" applyFont="1" applyFill="1" applyBorder="1" applyAlignment="1">
      <alignment horizontal="left"/>
    </xf>
    <xf numFmtId="49" fontId="3" fillId="3" borderId="0" xfId="3" applyNumberFormat="1" applyBorder="1" applyAlignment="1">
      <alignment horizontal="left"/>
    </xf>
    <xf numFmtId="0" fontId="2" fillId="2" borderId="4" xfId="2" applyBorder="1" applyAlignment="1">
      <alignment horizontal="center"/>
    </xf>
    <xf numFmtId="0" fontId="15" fillId="9" borderId="4" xfId="4" applyFont="1" applyFill="1" applyBorder="1" applyAlignment="1">
      <alignment horizontal="center"/>
    </xf>
    <xf numFmtId="0" fontId="15" fillId="9" borderId="7" xfId="4" applyFont="1" applyFill="1" applyBorder="1"/>
    <xf numFmtId="0" fontId="15" fillId="9" borderId="7" xfId="3" applyFont="1" applyFill="1" applyBorder="1"/>
    <xf numFmtId="0" fontId="2" fillId="2" borderId="5" xfId="2" applyBorder="1"/>
    <xf numFmtId="0" fontId="15" fillId="9" borderId="5" xfId="4" applyFont="1" applyFill="1" applyBorder="1"/>
    <xf numFmtId="0" fontId="0" fillId="12" borderId="0" xfId="0" applyFill="1"/>
    <xf numFmtId="0" fontId="1" fillId="12" borderId="0" xfId="1" applyFill="1"/>
    <xf numFmtId="0" fontId="0" fillId="12" borderId="0" xfId="0" applyFill="1" applyAlignment="1">
      <alignment horizontal="left"/>
    </xf>
    <xf numFmtId="0" fontId="0" fillId="0" borderId="0" xfId="0" applyNumberFormat="1"/>
  </cellXfs>
  <cellStyles count="5">
    <cellStyle name="Dobro" xfId="2" builtinId="26"/>
    <cellStyle name="Hiperpovezava" xfId="1" builtinId="8"/>
    <cellStyle name="Navadno" xfId="0" builtinId="0"/>
    <cellStyle name="Nevtralno" xfId="4" builtinId="28"/>
    <cellStyle name="Slabo" xfId="3" builtinId="27"/>
  </cellStyles>
  <dxfs count="30">
    <dxf>
      <font>
        <b/>
        <i val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indent="0" justifyLastLine="0" shrinkToFit="0" readingOrder="0"/>
    </dxf>
    <dxf>
      <alignment horizontal="left" vertical="bottom" textRotation="0" indent="0" justifyLastLine="0" shrinkToFit="0" readingOrder="0"/>
    </dxf>
    <dxf>
      <alignment horizontal="left" vertical="bottom" textRotation="0" indent="0" justifyLastLine="0" shrinkToFit="0" readingOrder="0"/>
    </dxf>
    <dxf>
      <alignment horizontal="left" vertical="bottom" textRotation="0" indent="0" justifyLastLine="0" shrinkToFit="0" readingOrder="0"/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neDrive%20-%20Univerza%20v%20Mariboru\FF\Uporabnik\Downloads\PPP_Prijave%2520incoming_2026_27(Samodejno%20obnovljen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ave 26-27"/>
      <sheetName val="Seznam prijav AIPS"/>
      <sheetName val="Sporazumi"/>
      <sheetName val="Course Catalogue"/>
      <sheetName val="Najava"/>
      <sheetName val="Izbirni predmeti"/>
      <sheetName val="STAT"/>
      <sheetName val="List1"/>
      <sheetName val="PPP_Prijave%20incoming_2026_27("/>
    </sheetNames>
    <sheetDataSet>
      <sheetData sheetId="0"/>
      <sheetData sheetId="1">
        <row r="2">
          <cell r="F2" t="str">
            <v>Apilánez Ruiz de Zárate</v>
          </cell>
        </row>
      </sheetData>
      <sheetData sheetId="2">
        <row r="2">
          <cell r="C2" t="str">
            <v>A GRAZ01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aka Zapečnik" refreshedDate="46225.507243749998" createdVersion="7" refreshedVersion="8" minRefreshableVersion="3" recordCount="421" xr:uid="{A63398A6-5488-4F52-B389-77B4B2B3A9EC}">
  <cacheSource type="worksheet">
    <worksheetSource ref="A1:V1448" sheet="Prijave 26-27"/>
  </cacheSource>
  <cacheFields count="22">
    <cacheField name="Opomba" numFmtId="0">
      <sharedItems containsBlank="1" containsMixedTypes="1" containsNumber="1" containsInteger="1" minValue="1" maxValue="12"/>
    </cacheField>
    <cacheField name="Fakulteta" numFmtId="0">
      <sharedItems containsBlank="1"/>
    </cacheField>
    <cacheField name="Priimek" numFmtId="0">
      <sharedItems containsBlank="1"/>
    </cacheField>
    <cacheField name="Ime" numFmtId="0">
      <sharedItems containsBlank="1"/>
    </cacheField>
    <cacheField name="Email" numFmtId="0">
      <sharedItems containsBlank="1"/>
    </cacheField>
    <cacheField name="Fakulteta koda" numFmtId="0">
      <sharedItems containsBlank="1"/>
    </cacheField>
    <cacheField name="Študijski program doma" numFmtId="0">
      <sharedItems containsBlank="1"/>
    </cacheField>
    <cacheField name="Fakulteta doma" numFmtId="0">
      <sharedItems containsBlank="1"/>
    </cacheField>
    <cacheField name="Država tuje fakultete" numFmtId="0">
      <sharedItems containsBlank="1"/>
    </cacheField>
    <cacheField name="Za področje" numFmtId="0">
      <sharedItems containsBlank="1"/>
    </cacheField>
    <cacheField name="Število št." numFmtId="0">
      <sharedItems containsBlank="1" containsMixedTypes="1" containsNumber="1" containsInteger="1" minValue="1" maxValue="7"/>
    </cacheField>
    <cacheField name="Koda predmeta" numFmtId="0">
      <sharedItems containsBlank="1" count="125">
        <s v="PEDDP14"/>
        <s v="XC10"/>
        <s v="FL51"/>
        <s v="EP47"/>
        <s v="EIS08"/>
        <s v="EGS02"/>
        <s v="FL01"/>
        <s v="EIS10"/>
        <s v="EP46"/>
        <s v="ANGDN15"/>
        <s v="ANGDN02"/>
        <s v="ESS06"/>
        <s v="AN32"/>
        <s v="ANGDN03"/>
        <s v="ANGDN01"/>
        <s v="ESS08"/>
        <s v="ANGDN05"/>
        <s v="GE04"/>
        <s v="GE09"/>
        <s v="GE14"/>
        <s v="GE15"/>
        <s v="GE33"/>
        <s v="AN63"/>
        <s v="GEODN02"/>
        <s v="GEODN13"/>
        <s v="PE13"/>
        <s v="ANGDP23"/>
        <s v="ZGS08"/>
        <s v="EZZG01"/>
        <s v="EZS11"/>
        <s v="UZ12"/>
        <s v="EZS10"/>
        <s v="EZS02"/>
        <s v="SLS05"/>
        <s v="FILZS08"/>
        <s v="APS22"/>
        <s v="SOCEN04"/>
        <s v="EP08"/>
        <s v="EGS16"/>
        <s v="PE12"/>
        <s v="ESS02"/>
        <s v="EISC07"/>
        <s v="PE02"/>
        <s v="AN31"/>
        <s v="AN33"/>
        <s v="AN52"/>
        <s v="AN56"/>
        <s v="AN57"/>
        <s v="AN58"/>
        <s v="AN74"/>
        <s v="AN76"/>
        <s v="PDP15"/>
        <s v="PZS08"/>
        <s v="PEDDP07"/>
        <s v="EIS12"/>
        <s v="EP20"/>
        <s v="PEDZS03"/>
        <s v="GEODP10"/>
        <s v="GEODP12"/>
        <s v="FILDN10"/>
        <s v="GEODN10"/>
        <s v="GE13"/>
        <s v="AN47"/>
        <s v="ANGDP01"/>
        <s v="ANGDN04"/>
        <s v="AN66"/>
        <s v="AN42"/>
        <s v="EIS17"/>
        <s v="UZ03"/>
        <s v="RP016"/>
        <s v="ZGS07"/>
        <s v="AN65"/>
        <s v="AN49"/>
        <s v="EP31"/>
        <s v="EP01"/>
        <s v="E072"/>
        <s v="E039"/>
        <s v="FILDP15"/>
        <s v="EZZG02"/>
        <s v="EZS09"/>
        <s v="AN43"/>
        <s v="ANGDP10"/>
        <s v="FL28"/>
        <s v="SLS06"/>
        <s v="EGS43"/>
        <s v="EGS49"/>
        <s v="GES30"/>
        <s v="EP24"/>
        <s v="P088"/>
        <s v="EP05"/>
        <s v="FL05"/>
        <s v="AN44"/>
        <s v="EP51"/>
        <s v="AN75"/>
        <s v="GE40"/>
        <s v="GE26"/>
        <s v="GE17"/>
        <s v="GE06"/>
        <s v="GE30"/>
        <s v="GE02"/>
        <s v="GE44"/>
        <s v="GE23"/>
        <s v="SOCDN04"/>
        <s v="GEODP09"/>
        <s v="XC35"/>
        <s v="AN77"/>
        <s v="AN19"/>
        <s v="AN41"/>
        <s v="EZS12"/>
        <m/>
        <s v="YO06"/>
        <s v="FL02"/>
        <s v="MAHU10"/>
        <s v="EP19"/>
        <s v="EGS06"/>
        <s v="ANGDP02"/>
        <s v="ANGDP18" u="1"/>
        <s v="L052" u="1"/>
        <s v="R068" u="1"/>
        <s v="G070" u="1"/>
        <s v="G054" u="1"/>
        <s v="L006" u="1"/>
        <s v="L013" u="1"/>
        <s v="YO02" u="1"/>
        <s v="ANGDN14" u="1"/>
      </sharedItems>
    </cacheField>
    <cacheField name="Predmet SLO" numFmtId="0">
      <sharedItems containsBlank="1" count="124">
        <s v="ODRASLI IN UČENJE"/>
        <s v="APLIKATIVNA SOCIALNA PSIHOLOGIJA"/>
        <s v="ŠPORT IN HUMANISTIKA"/>
        <s v="KRITIČNO MIŠLJENJE Z OSNOVAMI ARGUMENTACIJE"/>
        <s v="KULTURA IN OSEBNOST"/>
        <s v="LEKTORAT NEMŠKEGA JEZIKA 1"/>
        <s v="UVOD V FILOZOFIJO"/>
        <s v="ČLOVEK MED NARAVO, DRUŽBO IN KULTURO"/>
        <s v="ZGODOVINA PSIHIČNEGA"/>
        <s v="MODERNI ROMAN IN LITERARNI KRITIŠKI PRISTOPI"/>
        <s v="TEORIJA JEZIKA"/>
        <s v="TEORIJA KNJIŽEVNOSTI"/>
        <s v="BRITANSKI DIALEKTI"/>
        <s v="UVOD V STILISTIKO"/>
        <s v="MODALNOST V ANGLEŠČINI"/>
        <s v="TEORIJA LITERARNIH VRST"/>
        <s v="MULTIMODALNA DISKURZNA NALIZA"/>
        <s v="GEOGRAFIJA PREBIVALSTVA"/>
        <s v="EKONOMSKA GEOGRAFIJA"/>
        <s v="GEOGRAFIJA NASELIJ"/>
        <s v="EKOLOŠKA GEOGRAFIJA"/>
        <s v="KVANTITATIVNE METODE V GEOGRAFIJI"/>
        <s v="OTROŠKA KNJIŽEVNOST"/>
        <s v="UREJANJE PROSTORA"/>
        <s v="VSEŽIVLJENJSKO IZOBRAŽEVANJE ZA TRAJNOSTNOST"/>
        <s v="ŠOLSKO SVETOVANJE"/>
        <s v="POUČEVANJE ANGLEŠČINE NA ZGODNJI STOPNJI OŠ"/>
        <e v="#REF!"/>
        <s v="ZGODOVINA ZGODNJIH CIVILIZACIJ"/>
        <s v="EVROPSKA ZGODOVINA ZGODNJEGA NOVEGA VEKA"/>
        <s v="ZGODOVINA SLIKARSTVA"/>
        <s v="NEEVROPSKA ZGODOVINA ZGODNJEGA NOVEGA VEKA"/>
        <s v="RIMSKA ZGODOVINA IN SLOVENSKI PROSTOR V ANTIKI"/>
        <s v="FILOZOFIJA UMETNOSTI"/>
        <s v="UVOD V ANGLEŠKO LITERATURO ZA PREVAJALCE IN TOLMAČE"/>
        <s v="IZBRANA POGLAVJA IZ MEDKULTURNE ANALIZE DRUŽB"/>
        <s v="VIŠJI SPOZNAVNI PROCESI"/>
        <s v="LEKTORAT NEMŠKEGA JEZIKA 3"/>
        <s v="PRIMERJALNA PEDAGOGIKA"/>
        <s v="SLOVANSKA JEZIKOVNA DEDIŠČINA"/>
        <s v="SOCIALNA ANTROPOLOGIJA I"/>
        <s v="METODOLOGIJA PEDAGOŠKEGA RAZISKOVANJA"/>
        <s v="AMERIŠKA ANGLEŠČINA"/>
        <s v="JEZIK IN SPOL"/>
        <s v="ANGLEŠKA KNJIŽEVNOST MED ROMANTIKO IN FIN-DE-SIECLOM"/>
        <s v="ANGLEŠKI JEZIK - IZBRANA POGLAVJA IZ JEZIKOSLOVJA"/>
        <s v="ANGLEŠKI JEZIK - BESEDOTVORJE"/>
        <s v="FUNKCIONALNA PISMENOST V ANGLEŠČINI"/>
        <s v="KNJIŽEVNOST IN PODOBA"/>
        <s v="LEKTORAT ANGLEŠKEGA JEZIKA 2"/>
        <s v="ODBOJKA IN AEROBNA VADBA"/>
        <s v="VZGOJA IN IZOBRAŽEVANJE ZA ZDRAVJE PRI OTROCIH IN MLADOSTNIKIH"/>
        <s v="VZGOJNI PRISTOPI IN STRATEGIJE"/>
        <s v="TUJI JEZIK I (ANGLEŠČINA I)"/>
        <s v="PEDAGOŠKA PSIHOLOGIJA 2"/>
        <s v="DIGITALNA VARNOST"/>
        <s v="REGIONALNA GEOGRAFIJA AFRIKE"/>
        <s v="REGIONALNA GEOGRAFIJA LATINSKE AMERIKE"/>
        <s v="DILEME SPOZNANJA"/>
        <s v="URBANA GEOGRAFIJA"/>
        <s v="SOCIO-EKONOMSKE STRUKTURE SLOVENSKIH POKRAJIN"/>
        <s v="INTERPRETACIJA ANGLEŠKIH LITERARNIH BESEDIL"/>
        <s v="DIDAKTIKA ANGLEŠČINE 1"/>
        <s v="MODERNA POEZIJA V ANGLEŠČINI"/>
        <s v="ANGLEŠKI JEZIK – UVOD V  DISKURZNO ANALIZO"/>
        <s v="ANGLEŠKI JEZIK – UVOD V ANGLEŠKO JEZIKOSLOVJE"/>
        <s v="ANALIZA DRUŽBOSLOVNIH IN HUMANISTIČNIH BESEDIL"/>
        <s v="ZGODOVINA ARHITEKTURE"/>
        <s v="DIDACTICS"/>
        <s v="ANGLEŠKI JEZIK - SKLADNJA"/>
        <s v="ANGLEŠKA KNJIŽEVNOST DO OBDOBJA RAZSVETLJENSTVA"/>
        <s v="FILOZOFIJA PSIHOLOGIJE"/>
        <s v="ZGODOVINA IN METODE PSIHOLOGIJE"/>
        <s v="Innovation management"/>
        <s v="Management"/>
        <s v="FILOZOFIJA IN UMETNA INTELIGENCA"/>
        <s v="GRŠKA ZGODOVINA"/>
        <s v="ZGODOVINA SLOVENSKEGA PROSTORA V ZGODNJEM NOVEM VEKU"/>
        <s v="ANGLEŠKI JEZIK - GLASOSLOVJE"/>
        <s v="DIDAKTIKA ANGLEŠČINE 3"/>
        <s v="FILOZOFIJA DUHA"/>
        <s v="SVETOVNA KNJIŽEVNOST"/>
        <s v="MEDKULTURNOST V KNJIŽEVNOSTI"/>
        <s v="VSAKDANJE METAFORE"/>
        <s v="UVOD V ZVRSTNO POETIKO"/>
        <s v="MEDOSEBNI ODNOSI IN KOMUNIKACIJA"/>
        <s v="PUPPETRY - DRAMATIC EDUCATION"/>
        <s v="UVOD V RAZVOJNO PSIHOLOGIJO"/>
        <s v="ESTETIKA"/>
        <s v="UVOD V ŠTUDIJ ANGLEŠKE KNJIŽEVNOSTI"/>
        <s v="UVOD V PSIHOLOGIJO DELA IN ORGANIZACIJ"/>
        <s v="LEKTORAT ANGLEŠKEGA JEZIKA 1"/>
        <s v="ANTROPOGENE PODNEBNE SPREMEMBE"/>
        <s v="GEOGRAFIJA PODEŽELJA"/>
        <s v="GEOGRAFIJA TURIZMA"/>
        <s v="HIDROGEOGRAFIJA"/>
        <s v="KLIMATOGEOGRAFIJA"/>
        <s v="PLANETARNA GEOGRAFIJA"/>
        <s v="PROJEKTNO DELO V GEOGRAFIJI"/>
        <s v="VAROVANJE PRSTI"/>
        <s v="KULTURA POTROŠNJE"/>
        <s v="REGIONALNA GEOGRAFIJA AZIJE"/>
        <s v="KADROVSKA IN ORGANIZACIJSKA PSIHOLOGIJA"/>
        <s v="LEKTORAT ANGLEŠKEGA JEZIKA 3"/>
        <s v="SODOBNI ANGLEŠKI LITERARNI TOKOVI"/>
        <s v="VRSTE PROZNIH PRIPOVEDNIH BESEDIL"/>
        <s v="TEMELJNE ZGODOVINSKE VEDE"/>
        <e v="#N/A"/>
        <s v="NAROČNIŠTVO, ZBIRATELJSTVO IN RECEPCIJA UMETNOSTI"/>
        <s v="RECEPCIJA MADŽARSKE KNJIŽEVNOSTI V SLOVENSKEM LITERARNEM PROSTORU IN OBRATNO"/>
        <s v="SOCIALNA PSIHOLOGIJA 2"/>
        <s v="INTERPRETACIJA LITERARNIH BESEDIL"/>
        <s v="RAZVIJANJE JEZIKA BODOČIH UČITELJEV"/>
        <m/>
        <s v="UPORABNO JEZIKOSLOVJE" u="1"/>
        <s v="FINE ART PEDAGOGY WORK WITH CHILDREN OF DIFFERENT GROUPS" u="1"/>
        <s v="LIKOVNA KULTURA" u="1"/>
        <s v="LUTKOVNO-GLEDALIŠKA VZGOJA" u="1"/>
        <s v="ZBOR" u="1"/>
        <s v="ZGODOVINA GLASBE I" u="1"/>
        <s v="ZGODOVINA LIKOVNE UMETNOSTI I" u="1"/>
        <s v="ZGODOVINA LIKOVNE UMETNOSTI II" u="1"/>
        <s v="JEZIKOVNO OZAVEŠČANJE II" u="1"/>
        <s v="UMETNIŠKE PRAKSE IN TEORIJA SLOGOV" u="1"/>
      </sharedItems>
    </cacheField>
    <cacheField name="Predmet ANG" numFmtId="0">
      <sharedItems containsBlank="1"/>
    </cacheField>
    <cacheField name="Potrjen predmet" numFmtId="0">
      <sharedItems containsBlank="1" count="3">
        <m/>
        <s v="NE"/>
        <s v="da" u="1"/>
      </sharedItems>
    </cacheField>
    <cacheField name="Kvote na predmetu" numFmtId="0">
      <sharedItems containsBlank="1" containsMixedTypes="1" containsNumber="1" containsInteger="1" minValue="1" maxValue="10" count="12">
        <n v="5"/>
        <s v=""/>
        <n v="4"/>
        <n v="3"/>
        <n v="6"/>
        <n v="1"/>
        <n v="10"/>
        <n v="8"/>
        <n v="2"/>
        <e v="#N/A"/>
        <n v="9"/>
        <m/>
      </sharedItems>
    </cacheField>
    <cacheField name="Preostala mesta na predmetu" numFmtId="0">
      <sharedItems containsBlank="1" containsMixedTypes="1" containsNumber="1" containsInteger="1" minValue="-2" maxValue="7"/>
    </cacheField>
    <cacheField name="Se ne izvaja?" numFmtId="0">
      <sharedItems containsNonDate="0" containsString="0" containsBlank="1"/>
    </cacheField>
    <cacheField name="Oddelek predmeta" numFmtId="0">
      <sharedItems containsBlank="1" count="17">
        <s v="Department of Pedagogy"/>
        <s v="Department of Psychology"/>
        <s v="Department of Philosophy"/>
        <s v="Department of Sociology"/>
        <s v="Department of German Studies"/>
        <s v="Department of English and American Studies"/>
        <s v="Department of Slavic Languages and Literature"/>
        <s v="Department of Geography"/>
        <s v="Department of History"/>
        <s v="Department of Art History"/>
        <s v="Department of Translation Studies"/>
        <s v="PEF"/>
        <s v="EPF"/>
        <s v="Department of Pshychology"/>
        <e v="#N/A"/>
        <s v="Department of Hungarian Language and Literature"/>
        <m/>
      </sharedItems>
    </cacheField>
    <cacheField name="Semester" numFmtId="0">
      <sharedItems containsBlank="1"/>
    </cacheField>
    <cacheField name="Opomba1" numFmtId="0">
      <sharedItems containsBlank="1" containsMixedTypes="1" containsNumber="1" containsInteger="1" minValue="0" maxValue="0"/>
    </cacheField>
    <cacheField name="Opomba2" numFmtId="0">
      <sharedItems containsBlank="1" containsMixedTypes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1">
  <r>
    <m/>
    <s v="FF"/>
    <s v="Cano Pérez"/>
    <s v="Isabel"/>
    <s v="icperez149@gmail.com"/>
    <s v="E MALAGA01"/>
    <s v="BA-Psychology"/>
    <s v="UNIVERSIDAD DE MALAGA"/>
    <s v="ŠPANIJA"/>
    <s v="Psychology"/>
    <n v="5"/>
    <x v="0"/>
    <x v="0"/>
    <s v="ADULTS AND LEARNING"/>
    <x v="0"/>
    <x v="0"/>
    <n v="0"/>
    <m/>
    <x v="0"/>
    <s v="Winter"/>
    <n v="0"/>
    <s v="Elective course. Subject to availability at the beginning of the semester."/>
  </r>
  <r>
    <m/>
    <s v="FF"/>
    <s v="Kolaříková"/>
    <s v="Jana"/>
    <s v="kolarikovajana.ffmuni@gmail.com"/>
    <s v="CZ BRNO05"/>
    <s v="MA-Culture management"/>
    <s v="MASARYKOVA UNIVERZITA"/>
    <s v="ČEŠKA"/>
    <s v="Sociology and cultural studies"/>
    <n v="1"/>
    <x v="0"/>
    <x v="0"/>
    <s v="ADULTS AND LEARNING"/>
    <x v="0"/>
    <x v="0"/>
    <n v="0"/>
    <m/>
    <x v="0"/>
    <s v="Winter"/>
    <n v="0"/>
    <s v="Elective course. Subject to availability at the beginning of the semester."/>
  </r>
  <r>
    <m/>
    <s v="FF"/>
    <s v="Tripoli"/>
    <s v="Martina"/>
    <s v="martina.tripolib@gmail.com"/>
    <s v="E MALAGA01"/>
    <s v="BA-Psychology"/>
    <s v="UNIVERSIDAD DE MALAGA"/>
    <s v="ŠPANIJA"/>
    <s v="Psychology"/>
    <n v="5"/>
    <x v="0"/>
    <x v="0"/>
    <s v="ADULTS AND LEARNING"/>
    <x v="0"/>
    <x v="0"/>
    <n v="0"/>
    <m/>
    <x v="0"/>
    <s v="Winter"/>
    <n v="0"/>
    <s v="Elective course. Subject to availability at the beginning of the semester."/>
  </r>
  <r>
    <m/>
    <s v="FF"/>
    <s v="Arlov"/>
    <s v="Milica"/>
    <s v="milicaarlov05@gmail.com"/>
    <m/>
    <s v="BA-Psychology"/>
    <s v="University of Mitrovica"/>
    <s v="Kosovo"/>
    <m/>
    <m/>
    <x v="0"/>
    <x v="0"/>
    <s v="ADULTS AND LEARNING"/>
    <x v="1"/>
    <x v="0"/>
    <n v="0"/>
    <m/>
    <x v="0"/>
    <s v="Winter"/>
    <n v="0"/>
    <s v="Elective course. Subject to availability at the beginning of the semester."/>
  </r>
  <r>
    <m/>
    <s v="FF"/>
    <s v="Rivera Martínez "/>
    <s v="Sherezade "/>
    <s v="sherezaderive@gmail.com"/>
    <s v="E MALAGA01"/>
    <s v="BA-Psychology"/>
    <s v="UNIVERSIDAD DE MALAGA"/>
    <s v="ŠPANIJA"/>
    <s v="Psychology"/>
    <n v="5"/>
    <x v="0"/>
    <x v="0"/>
    <s v="ADULTS AND LEARNING"/>
    <x v="0"/>
    <x v="0"/>
    <n v="0"/>
    <m/>
    <x v="0"/>
    <s v="Winter"/>
    <n v="0"/>
    <s v="Elective course. Subject to availability at the beginning of the semester."/>
  </r>
  <r>
    <m/>
    <s v="FF"/>
    <s v="Saldaña Afán "/>
    <s v="Teresa María "/>
    <s v="teresasaldanaafan@gmail.com"/>
    <s v="E MALAGA01"/>
    <s v="BA-Psychology"/>
    <s v="UNIVERSIDAD DE MALAGA"/>
    <s v="ŠPANIJA"/>
    <s v="Psychology"/>
    <n v="5"/>
    <x v="0"/>
    <x v="0"/>
    <s v="ADULTS AND LEARNING"/>
    <x v="0"/>
    <x v="0"/>
    <n v="0"/>
    <m/>
    <x v="0"/>
    <s v="Winter"/>
    <n v="0"/>
    <s v="Elective course. Subject to availability at the beginning of the semester."/>
  </r>
  <r>
    <m/>
    <s v="FF"/>
    <s v="MAINAR SÁNCHEZ"/>
    <s v="LUCAS"/>
    <s v="lucasmainar2006@gmail.com"/>
    <s v="E ALCAL-H01"/>
    <s v="BA-Psychology"/>
    <s v="UNIVERSIDAD DE ALCALA"/>
    <s v="ŠPANIJA"/>
    <s v="Arts and humanities "/>
    <s v="8 (skupno s PEF)"/>
    <x v="1"/>
    <x v="1"/>
    <s v="APPLIED SOCIAL PSYCHOLOGY"/>
    <x v="0"/>
    <x v="0"/>
    <n v="0"/>
    <m/>
    <x v="1"/>
    <s v="Summer"/>
    <s v="Only students of Psychology; in the form of individual consultations and seminars for Erasmus students"/>
    <n v="0"/>
  </r>
  <r>
    <m/>
    <s v="FF"/>
    <s v="Márquez Albert"/>
    <s v="Claudia"/>
    <s v="claudiamarquezalbert@uma.es"/>
    <s v="E MALAGA01"/>
    <s v="BA-Psychology and logopedy"/>
    <s v="UNIVERSIDAD DE MALAGA"/>
    <s v="ŠPANIJA"/>
    <s v="Psychology"/>
    <n v="5"/>
    <x v="1"/>
    <x v="1"/>
    <s v="APPLIED SOCIAL PSYCHOLOGY"/>
    <x v="0"/>
    <x v="0"/>
    <n v="0"/>
    <m/>
    <x v="1"/>
    <s v="Summer"/>
    <s v="Only students of Psychology; in the form of individual consultations and seminars for Erasmus students"/>
    <n v="0"/>
  </r>
  <r>
    <m/>
    <s v="PEF"/>
    <s v="Suárez Gómez-Galdón"/>
    <s v="Ángela"/>
    <m/>
    <m/>
    <m/>
    <m/>
    <m/>
    <m/>
    <m/>
    <x v="2"/>
    <x v="2"/>
    <s v="SPORT AND HUMANITIES"/>
    <x v="0"/>
    <x v="1"/>
    <s v=""/>
    <m/>
    <x v="2"/>
    <s v="Winter"/>
    <n v="0"/>
    <s v="Elective course. Subject to availability at the beginning of the semester."/>
  </r>
  <r>
    <m/>
    <s v="FF"/>
    <s v="Borja"/>
    <s v="Ainoa"/>
    <s v="borjaainoa11@gmail.com"/>
    <s v="E TARRAGO01"/>
    <s v="BA-Psychology"/>
    <s v="UNIVERSITAT ROVIRA I VIRGILI"/>
    <s v="ŠPANIJA"/>
    <s v="Language acquisition"/>
    <n v="5"/>
    <x v="3"/>
    <x v="3"/>
    <s v="CRITICAL THINKING WITH ELEMENTARY ARGUMENTATION"/>
    <x v="0"/>
    <x v="1"/>
    <s v=""/>
    <m/>
    <x v="1"/>
    <s v="Winter"/>
    <n v="0"/>
    <s v="Elective course. Subject to availability at the beginning of the semester."/>
  </r>
  <r>
    <m/>
    <s v="FF"/>
    <s v="Borja"/>
    <s v="Ainoa"/>
    <s v="borjaainoa11@gmail.com"/>
    <s v="E TARRAGO01"/>
    <s v="BA-Psychology"/>
    <s v="UNIVERSITAT ROVIRA I VIRGILI"/>
    <s v="ŠPANIJA"/>
    <s v="Language acquisition"/>
    <n v="5"/>
    <x v="4"/>
    <x v="4"/>
    <s v="CULTURE AND PERSONALITY"/>
    <x v="0"/>
    <x v="1"/>
    <s v=""/>
    <m/>
    <x v="3"/>
    <s v="Winter"/>
    <n v="0"/>
    <s v="Elective course. Subject to availability at the beginning of the semester."/>
  </r>
  <r>
    <m/>
    <s v="FF"/>
    <s v="Borja"/>
    <s v="Ainoa"/>
    <s v="borjaainoa11@gmail.com"/>
    <s v="E TARRAGO01"/>
    <s v="BA-Psychology"/>
    <s v="UNIVERSITAT ROVIRA I VIRGILI"/>
    <s v="ŠPANIJA"/>
    <s v="Language acquisition"/>
    <n v="5"/>
    <x v="5"/>
    <x v="5"/>
    <s v="GERMAN LANGUAGE DEVELOPMENT 1"/>
    <x v="0"/>
    <x v="1"/>
    <s v=""/>
    <m/>
    <x v="4"/>
    <s v="Winter"/>
    <n v="0"/>
    <n v="0"/>
  </r>
  <r>
    <m/>
    <s v="FF"/>
    <s v="Tripoli"/>
    <s v="Martina"/>
    <s v="martina.tripolib@gmail.com"/>
    <s v="E MALAGA01"/>
    <s v="BA-Psychology"/>
    <s v="UNIVERSIDAD DE MALAGA"/>
    <s v="ŠPANIJA"/>
    <s v="Psychology"/>
    <n v="5"/>
    <x v="1"/>
    <x v="1"/>
    <s v="APPLIED SOCIAL PSYCHOLOGY"/>
    <x v="0"/>
    <x v="0"/>
    <n v="0"/>
    <m/>
    <x v="1"/>
    <s v="Summer"/>
    <s v="Only students of Psychology; in the form of individual consultations and seminars for Erasmus students"/>
    <n v="0"/>
  </r>
  <r>
    <m/>
    <s v="FF"/>
    <s v="Borja"/>
    <s v="Ainoa"/>
    <s v="borjaainoa11@gmail.com"/>
    <s v="E TARRAGO01"/>
    <s v="BA-Psychology"/>
    <s v="UNIVERSITAT ROVIRA I VIRGILI"/>
    <s v="ŠPANIJA"/>
    <s v="Language acquisition"/>
    <n v="5"/>
    <x v="6"/>
    <x v="6"/>
    <s v="INTRODUCTION TO PHILOSOPHY"/>
    <x v="0"/>
    <x v="1"/>
    <s v=""/>
    <m/>
    <x v="2"/>
    <s v="Winter"/>
    <n v="0"/>
    <n v="0"/>
  </r>
  <r>
    <m/>
    <s v="FF"/>
    <s v="Borja"/>
    <s v="Ainoa"/>
    <s v="borjaainoa11@gmail.com"/>
    <s v="E TARRAGO01"/>
    <s v="BA-Psychology"/>
    <s v="UNIVERSITAT ROVIRA I VIRGILI"/>
    <s v="ŠPANIJA"/>
    <s v="Language acquisition"/>
    <n v="5"/>
    <x v="7"/>
    <x v="7"/>
    <s v="HUMANS BETWEEN NATURE, SOCIETY AND CULTURE"/>
    <x v="0"/>
    <x v="1"/>
    <s v=""/>
    <m/>
    <x v="3"/>
    <s v="Winter"/>
    <n v="0"/>
    <s v="Elective course. Subject to availability at the beginning of the semester."/>
  </r>
  <r>
    <m/>
    <s v="FF"/>
    <s v="Borja"/>
    <s v="Ainoa"/>
    <s v="borjaainoa11@gmail.com"/>
    <s v="E TARRAGO01"/>
    <s v="BA-Psychology"/>
    <s v="UNIVERSITAT ROVIRA I VIRGILI"/>
    <s v="ŠPANIJA"/>
    <s v="Language acquisition"/>
    <n v="5"/>
    <x v="8"/>
    <x v="8"/>
    <s v="HISTORY OF THE MENTAL"/>
    <x v="0"/>
    <x v="1"/>
    <s v=""/>
    <m/>
    <x v="1"/>
    <s v="Winter"/>
    <n v="0"/>
    <n v="0"/>
  </r>
  <r>
    <m/>
    <s v="FF"/>
    <s v="Rivera Martínez "/>
    <s v="Sherezade "/>
    <s v="sherezaderive@gmail.com"/>
    <s v="E MALAGA01"/>
    <s v="BA-Psychology"/>
    <s v="UNIVERSIDAD DE MALAGA"/>
    <s v="ŠPANIJA"/>
    <s v="Psychology"/>
    <n v="5"/>
    <x v="1"/>
    <x v="1"/>
    <s v="APPLIED SOCIAL PSYCHOLOGY"/>
    <x v="0"/>
    <x v="0"/>
    <n v="0"/>
    <m/>
    <x v="1"/>
    <s v="Summer"/>
    <s v="Only students of Psychology; in the form of individual consultations and seminars for Erasmus students"/>
    <n v="0"/>
  </r>
  <r>
    <m/>
    <s v="FF"/>
    <s v="Santana Granado"/>
    <s v="Alejandra del Carmen"/>
    <s v="alejandraa.sgd@gmail.com"/>
    <s v="E TENERIF01"/>
    <m/>
    <s v="Universidad de la Laguna"/>
    <s v="ŠPANIJA"/>
    <s v="Arts and humanities "/>
    <n v="7"/>
    <x v="9"/>
    <x v="9"/>
    <s v="CRITICAL APPROACHESS AND THE MODERN NOVEL"/>
    <x v="0"/>
    <x v="2"/>
    <n v="2"/>
    <m/>
    <x v="5"/>
    <s v="Winter"/>
    <s v="Only master level students of English; high command of English (C1). Lecturer Tjaša Mohar"/>
    <n v="0"/>
  </r>
  <r>
    <m/>
    <s v="FF"/>
    <s v="Santana Granado"/>
    <s v="Alejandra del Carmen"/>
    <s v="alejandraa.sgd@gmail.com"/>
    <s v="E TENERIF01"/>
    <m/>
    <s v="Universidad de la Laguna"/>
    <s v="ŠPANIJA"/>
    <s v="Arts and humanities "/>
    <n v="7"/>
    <x v="10"/>
    <x v="10"/>
    <s v="THEORY OF LANGUAGE"/>
    <x v="0"/>
    <x v="3"/>
    <n v="2"/>
    <m/>
    <x v="5"/>
    <s v="Winter"/>
    <s v="Only master level students of English"/>
    <n v="0"/>
  </r>
  <r>
    <m/>
    <s v="FF"/>
    <s v="Saldaña Afán "/>
    <s v="Teresa María "/>
    <s v="teresasaldanaafan@gmail.com"/>
    <s v="E MALAGA01"/>
    <s v="BA-Psychology"/>
    <s v="UNIVERSIDAD DE MALAGA"/>
    <s v="ŠPANIJA"/>
    <s v="Psychology"/>
    <n v="5"/>
    <x v="1"/>
    <x v="1"/>
    <s v="APPLIED SOCIAL PSYCHOLOGY"/>
    <x v="0"/>
    <x v="0"/>
    <n v="0"/>
    <m/>
    <x v="1"/>
    <s v="Summer"/>
    <s v="Only students of Psychology; in the form of individual consultations and seminars for Erasmus students"/>
    <n v="0"/>
  </r>
  <r>
    <m/>
    <s v="FF"/>
    <s v="Santana Granado"/>
    <s v="Alejandra del Carmen"/>
    <s v="alejandraa.sgd@gmail.com"/>
    <s v="E TENERIF01"/>
    <m/>
    <s v="Universidad de la Laguna"/>
    <s v="ŠPANIJA"/>
    <s v="Arts and humanities "/>
    <n v="7"/>
    <x v="11"/>
    <x v="11"/>
    <s v="THEORY OF LITERATURE"/>
    <x v="0"/>
    <x v="1"/>
    <s v=""/>
    <m/>
    <x v="6"/>
    <s v="Winter"/>
    <s v="Individual consultations for Erasmus students; with the option of joining classes in Slovenian language"/>
    <n v="0"/>
  </r>
  <r>
    <m/>
    <s v="FF"/>
    <s v="Santana Granado"/>
    <s v="Alejandra del Carmen"/>
    <s v="alejandraa.sgd@gmail.com"/>
    <s v="E TENERIF01"/>
    <m/>
    <s v="Universidad de la Laguna"/>
    <s v="ŠPANIJA"/>
    <s v="Arts and humanities "/>
    <n v="7"/>
    <x v="12"/>
    <x v="12"/>
    <s v="BRITISH DIALECTS"/>
    <x v="0"/>
    <x v="3"/>
    <n v="0"/>
    <m/>
    <x v="5"/>
    <s v="Winter"/>
    <s v="Only master level students of English"/>
    <s v="Elective course. Subject to availability at the beginning of the semester."/>
  </r>
  <r>
    <m/>
    <s v="FF"/>
    <s v="Santana Granado"/>
    <s v="Alejandra del Carmen"/>
    <s v="alejandraa.sgd@gmail.com"/>
    <s v="E TENERIF01"/>
    <m/>
    <s v="Universidad de la Laguna"/>
    <s v="ŠPANIJA"/>
    <s v="Arts and humanities "/>
    <n v="7"/>
    <x v="13"/>
    <x v="13"/>
    <s v="INTRODUCTION TO STYLISTICS"/>
    <x v="0"/>
    <x v="3"/>
    <n v="2"/>
    <m/>
    <x v="5"/>
    <s v="Winter"/>
    <s v="Only master level students of English"/>
    <n v="0"/>
  </r>
  <r>
    <m/>
    <s v="FF"/>
    <s v="Santana Granado"/>
    <s v="Alejandra del Carmen"/>
    <s v="alejandraa.sgd@gmail.com"/>
    <s v="E TENERIF01"/>
    <m/>
    <s v="Universidad de la Laguna"/>
    <s v="ŠPANIJA"/>
    <s v="Arts and humanities "/>
    <n v="7"/>
    <x v="14"/>
    <x v="14"/>
    <s v="MODALITY IN ENGLISH"/>
    <x v="0"/>
    <x v="3"/>
    <n v="1"/>
    <m/>
    <x v="5"/>
    <s v="Winter"/>
    <s v="Only master level students of English"/>
    <n v="0"/>
  </r>
  <r>
    <m/>
    <s v="FF"/>
    <s v="Santana Granado"/>
    <s v="Alejandra del Carmen"/>
    <s v="alejandraa.sgd@gmail.com"/>
    <s v="E TENERIF01"/>
    <m/>
    <s v="Universidad de la Laguna"/>
    <s v="ŠPANIJA"/>
    <s v="Arts and humanities "/>
    <n v="7"/>
    <x v="15"/>
    <x v="15"/>
    <s v="THEORY OF LITERARY FORMS"/>
    <x v="0"/>
    <x v="1"/>
    <s v=""/>
    <m/>
    <x v="6"/>
    <s v="Winter"/>
    <s v="Individual consultations for Erasmus students; with the option of joining classes in Slovenian language"/>
    <n v="0"/>
  </r>
  <r>
    <m/>
    <s v="FF"/>
    <s v="Santana Granado"/>
    <s v="Alejandra del Carmen"/>
    <s v="alejandraa.sgd@gmail.com"/>
    <s v="E TENERIF01"/>
    <m/>
    <s v="Universidad de la Laguna"/>
    <s v="ŠPANIJA"/>
    <s v="Arts and humanities "/>
    <n v="7"/>
    <x v="16"/>
    <x v="16"/>
    <s v="MULTIMODAL DISCOURSE ANALYSIS"/>
    <x v="0"/>
    <x v="3"/>
    <n v="2"/>
    <m/>
    <x v="5"/>
    <s v="Winter"/>
    <s v="Only master level students of English"/>
    <n v="0"/>
  </r>
  <r>
    <m/>
    <s v="FF"/>
    <s v="Oujezká"/>
    <s v="Ema"/>
    <s v="ema.oujezka01@upol.cz"/>
    <s v="CZ OLOMOUC01"/>
    <s v="BA-Geography"/>
    <s v="UNIVERZITA PALACKEHO V OLOMOUCI"/>
    <s v="ČEŠKA"/>
    <s v="Geography"/>
    <n v="2"/>
    <x v="17"/>
    <x v="17"/>
    <s v="POPULATION GEOGRAPHY"/>
    <x v="0"/>
    <x v="1"/>
    <s v=""/>
    <m/>
    <x v="7"/>
    <s v="Winter"/>
    <n v="0"/>
    <n v="0"/>
  </r>
  <r>
    <m/>
    <s v="FF"/>
    <s v="Oujezká"/>
    <s v="Ema"/>
    <s v="ema.oujezka01@upol.cz"/>
    <s v="CZ OLOMOUC01"/>
    <s v="BA-Geography"/>
    <s v="UNIVERZITA PALACKEHO V OLOMOUCI"/>
    <s v="ČEŠKA"/>
    <s v="Geography"/>
    <n v="2"/>
    <x v="18"/>
    <x v="18"/>
    <s v="ECONOMIC GEOGRAPHY"/>
    <x v="0"/>
    <x v="1"/>
    <s v=""/>
    <m/>
    <x v="7"/>
    <s v="Winter"/>
    <n v="0"/>
    <n v="0"/>
  </r>
  <r>
    <m/>
    <s v="FF"/>
    <s v="Oujezká"/>
    <s v="Ema"/>
    <s v="ema.oujezka01@upol.cz"/>
    <s v="CZ OLOMOUC01"/>
    <s v="BA-Geography"/>
    <s v="UNIVERZITA PALACKEHO V OLOMOUCI"/>
    <s v="ČEŠKA"/>
    <s v="Geography"/>
    <n v="2"/>
    <x v="19"/>
    <x v="19"/>
    <s v="GEOGRAPHY OF SETTLEMENTS"/>
    <x v="0"/>
    <x v="1"/>
    <s v=""/>
    <m/>
    <x v="7"/>
    <s v="Winter"/>
    <n v="0"/>
    <n v="0"/>
  </r>
  <r>
    <m/>
    <s v="FF"/>
    <s v="Oujezká"/>
    <s v="Ema"/>
    <s v="ema.oujezka01@upol.cz"/>
    <s v="CZ OLOMOUC01"/>
    <s v="BA-Geography"/>
    <s v="UNIVERZITA PALACKEHO V OLOMOUCI"/>
    <s v="ČEŠKA"/>
    <s v="Geography"/>
    <n v="2"/>
    <x v="20"/>
    <x v="20"/>
    <s v="ECOLOGICAL GEOGRAPHY"/>
    <x v="0"/>
    <x v="1"/>
    <s v=""/>
    <m/>
    <x v="7"/>
    <s v="Winter"/>
    <n v="0"/>
    <n v="0"/>
  </r>
  <r>
    <m/>
    <s v="FF"/>
    <s v="Oujezká"/>
    <s v="Ema"/>
    <s v="ema.oujezka01@upol.cz"/>
    <s v="CZ OLOMOUC01"/>
    <s v="BA-Geography"/>
    <s v="UNIVERZITA PALACKEHO V OLOMOUCI"/>
    <s v="ČEŠKA"/>
    <s v="Geography"/>
    <n v="2"/>
    <x v="21"/>
    <x v="21"/>
    <s v="QUANTITATIVE METHODS IN GEOGRAPHY"/>
    <x v="0"/>
    <x v="1"/>
    <s v=""/>
    <m/>
    <x v="7"/>
    <s v="Winter"/>
    <n v="0"/>
    <n v="0"/>
  </r>
  <r>
    <m/>
    <s v="FF"/>
    <s v="Berlanga González"/>
    <s v="Irene"/>
    <s v="irenegonzlz5@gmail.com"/>
    <s v="E TENERIF01"/>
    <s v="BA-English studies"/>
    <s v="Universidad de la Laguna"/>
    <s v="ŠPANIJA"/>
    <s v="Language acquisition"/>
    <s v="2+3"/>
    <x v="12"/>
    <x v="12"/>
    <s v="BRITISH DIALECTS"/>
    <x v="0"/>
    <x v="3"/>
    <n v="0"/>
    <m/>
    <x v="5"/>
    <s v="Winter"/>
    <s v="Only master level students of English"/>
    <s v="Elective course. Subject to availability at the beginning of the semester."/>
  </r>
  <r>
    <m/>
    <s v="FF"/>
    <s v="Richter Hernández"/>
    <s v="Ivonne"/>
    <s v="ivirichter33@gmail.com"/>
    <s v="E GRANADA01"/>
    <s v="BA-Social and Legal Sciences"/>
    <s v="UNIVERSIDAD DE GRANADA "/>
    <s v="ŠPANIJA"/>
    <m/>
    <n v="2"/>
    <x v="12"/>
    <x v="12"/>
    <s v="BRITISH DIALECTS"/>
    <x v="0"/>
    <x v="3"/>
    <n v="0"/>
    <m/>
    <x v="5"/>
    <s v="Winter"/>
    <s v="Only master level students of English"/>
    <s v="Elective course. Subject to availability at the beginning of the semester."/>
  </r>
  <r>
    <m/>
    <s v="PEF"/>
    <s v="Barrio Cabaleiro"/>
    <s v="Antía"/>
    <s v=""/>
    <s v="E VIGO01"/>
    <s v="BA-Education"/>
    <s v="UNIVERSIDAD DE VIGO"/>
    <s v="ŠPANIJA"/>
    <m/>
    <m/>
    <x v="22"/>
    <x v="22"/>
    <s v="CHILDREN'S LITERATURE"/>
    <x v="1"/>
    <x v="4"/>
    <n v="-1"/>
    <m/>
    <x v="5"/>
    <s v="Winter"/>
    <s v="Only students of English"/>
    <s v="Elective course. Subject to availability at the beginning of the semester."/>
  </r>
  <r>
    <m/>
    <s v="FF"/>
    <s v="MAINAR SÁNCHEZ"/>
    <s v="LUCAS"/>
    <s v="lucasmainar2006@gmail.com"/>
    <s v="E ALCAL-H01"/>
    <s v="BA-Psychology"/>
    <s v="UNIVERSIDAD DE ALCALA"/>
    <s v="ŠPANIJA"/>
    <s v="Arts and humanities "/>
    <s v="8 (skupno s PEF)"/>
    <x v="8"/>
    <x v="8"/>
    <s v="HISTORY OF THE MENTAL"/>
    <x v="0"/>
    <x v="1"/>
    <s v=""/>
    <m/>
    <x v="1"/>
    <s v="Winter"/>
    <n v="0"/>
    <n v="0"/>
  </r>
  <r>
    <m/>
    <s v="FF"/>
    <s v="Simic"/>
    <s v="Anastasija"/>
    <s v="anastasija.simic@icloud.com"/>
    <s v="NL ROTTERD03"/>
    <s v="MA-English language"/>
    <s v="STICHTING HOGESCHOOL ROTTERDAM"/>
    <s v="NIZOZEMSKA"/>
    <s v="English language "/>
    <e v="#N/A"/>
    <x v="22"/>
    <x v="22"/>
    <s v="CHILDREN'S LITERATURE"/>
    <x v="1"/>
    <x v="4"/>
    <n v="-1"/>
    <m/>
    <x v="5"/>
    <s v="Winter"/>
    <s v="Only students of English"/>
    <s v="Elective course. Subject to availability at the beginning of the semester."/>
  </r>
  <r>
    <m/>
    <s v="FF"/>
    <s v="MAINAR SÁNCHEZ"/>
    <s v="LUCAS"/>
    <s v="lucasmainar2006@gmail.com"/>
    <s v="E ALCAL-H01"/>
    <s v="BA-Psychology"/>
    <s v="UNIVERSIDAD DE ALCALA"/>
    <s v="ŠPANIJA"/>
    <s v="Arts and humanities "/>
    <s v="8 (skupno s PEF)"/>
    <x v="3"/>
    <x v="3"/>
    <s v="CRITICAL THINKING WITH ELEMENTARY ARGUMENTATION"/>
    <x v="0"/>
    <x v="1"/>
    <s v=""/>
    <m/>
    <x v="1"/>
    <s v="Winter"/>
    <n v="0"/>
    <s v="Elective course. Subject to availability at the beginning of the semester."/>
  </r>
  <r>
    <m/>
    <s v="FF"/>
    <s v="Gómez Llopis"/>
    <s v="Dora"/>
    <s v="doretagollo85@gmail.com"/>
    <s v="E VALENCI01"/>
    <s v="BA-English studies"/>
    <s v="UNIVERSITAT DE VALENCIA (ESTUDI GENERAL) UVEG"/>
    <s v="ŠPANIJA"/>
    <s v="Language acquisition"/>
    <s v="2+2"/>
    <x v="22"/>
    <x v="22"/>
    <s v="CHILDREN'S LITERATURE"/>
    <x v="0"/>
    <x v="4"/>
    <n v="-1"/>
    <m/>
    <x v="5"/>
    <s v="Winter"/>
    <s v="Only students of English"/>
    <s v="Elective course. Subject to availability at the beginning of the semester."/>
  </r>
  <r>
    <m/>
    <s v="FF"/>
    <s v="Apilánez Ruiz de Zárate"/>
    <s v="Lucía"/>
    <s v="luciaapilanez@gmail.com"/>
    <s v="E BILBAO01"/>
    <s v="BA-Environmental Science"/>
    <s v="UNIVERSIDAD DEL PAIS VASCO/EUSKAL HERRIKO UNIBERTSITATEA"/>
    <s v="ŠPANIJA"/>
    <s v="Arts and humanities "/>
    <n v="2"/>
    <x v="18"/>
    <x v="18"/>
    <s v="ECONOMIC GEOGRAPHY"/>
    <x v="0"/>
    <x v="1"/>
    <s v=""/>
    <m/>
    <x v="7"/>
    <s v="Winter"/>
    <n v="0"/>
    <n v="0"/>
  </r>
  <r>
    <m/>
    <s v="FF"/>
    <s v="Apilánez Ruiz de Zárate"/>
    <s v="Lucía"/>
    <s v="luciaapilanez@gmail.com"/>
    <s v="E BILBAO01"/>
    <s v="BA-Environmental Science"/>
    <s v="UNIVERSIDAD DEL PAIS VASCO/EUSKAL HERRIKO UNIBERTSITATEA"/>
    <s v="ŠPANIJA"/>
    <s v="Arts and humanities "/>
    <n v="2"/>
    <x v="21"/>
    <x v="21"/>
    <s v="QUANTITATIVE METHODS IN GEOGRAPHY"/>
    <x v="0"/>
    <x v="1"/>
    <s v=""/>
    <m/>
    <x v="7"/>
    <s v="Winter"/>
    <n v="0"/>
    <n v="0"/>
  </r>
  <r>
    <m/>
    <s v="FF"/>
    <s v="Apilánez Ruiz de Zárate"/>
    <s v="Lucía"/>
    <s v="luciaapilanez@gmail.com"/>
    <s v="E BILBAO01"/>
    <s v="BA-Environmental Science"/>
    <s v="UNIVERSIDAD DEL PAIS VASCO/EUSKAL HERRIKO UNIBERTSITATEA"/>
    <s v="ŠPANIJA"/>
    <s v="Arts and humanities "/>
    <n v="2"/>
    <x v="23"/>
    <x v="23"/>
    <s v="SPATIAL PLANNING"/>
    <x v="0"/>
    <x v="1"/>
    <s v=""/>
    <m/>
    <x v="7"/>
    <s v="Winter"/>
    <n v="0"/>
    <n v="0"/>
  </r>
  <r>
    <m/>
    <s v="FF"/>
    <s v="Apilánez Ruiz de Zárate"/>
    <s v="Lucía"/>
    <s v="luciaapilanez@gmail.com"/>
    <s v="E BILBAO01"/>
    <s v="BA-Environmental Science"/>
    <s v="UNIVERSIDAD DEL PAIS VASCO/EUSKAL HERRIKO UNIBERTSITATEA"/>
    <s v="ŠPANIJA"/>
    <s v="Arts and humanities "/>
    <n v="2"/>
    <x v="24"/>
    <x v="24"/>
    <s v="LIFELONG LEARNING FOR SUSTAINABILITY"/>
    <x v="0"/>
    <x v="1"/>
    <s v=""/>
    <m/>
    <x v="7"/>
    <s v="Winter"/>
    <n v="0"/>
    <n v="0"/>
  </r>
  <r>
    <m/>
    <s v="FF"/>
    <s v="Hernando Manzanedo"/>
    <s v="Carla"/>
    <s v="chernando009@ikasle.ehu.eus"/>
    <s v="E BILBAO01"/>
    <s v="BA-Science and Ecology"/>
    <s v="UNIVERSIDAD DEL PAIS VASCO/EUSKAL HERRIKO UNIBERTSITATEA"/>
    <s v="ŠPANIJA"/>
    <s v="Arts and humanities "/>
    <n v="2"/>
    <x v="18"/>
    <x v="18"/>
    <s v="ECONOMIC GEOGRAPHY"/>
    <x v="0"/>
    <x v="1"/>
    <s v=""/>
    <m/>
    <x v="7"/>
    <s v="Winter"/>
    <n v="0"/>
    <n v="0"/>
  </r>
  <r>
    <m/>
    <s v="FF"/>
    <s v="Hernando Manzanedo"/>
    <s v="Carla"/>
    <s v="chernando009@ikasle.ehu.eus"/>
    <s v="E BILBAO01"/>
    <s v="BA-Science and Ecology"/>
    <s v="UNIVERSIDAD DEL PAIS VASCO/EUSKAL HERRIKO UNIBERTSITATEA"/>
    <s v="ŠPANIJA"/>
    <s v="Arts and humanities "/>
    <n v="2"/>
    <x v="21"/>
    <x v="21"/>
    <s v="QUANTITATIVE METHODS IN GEOGRAPHY"/>
    <x v="0"/>
    <x v="1"/>
    <s v=""/>
    <m/>
    <x v="7"/>
    <s v="Winter"/>
    <n v="0"/>
    <n v="0"/>
  </r>
  <r>
    <m/>
    <s v="FF"/>
    <s v="Hernando Manzanedo"/>
    <s v="Carla"/>
    <s v="chernando009@ikasle.ehu.eus"/>
    <s v="E BILBAO01"/>
    <s v="BA-Science and Ecology"/>
    <s v="UNIVERSIDAD DEL PAIS VASCO/EUSKAL HERRIKO UNIBERTSITATEA"/>
    <s v="ŠPANIJA"/>
    <s v="Arts and humanities "/>
    <n v="2"/>
    <x v="23"/>
    <x v="23"/>
    <s v="SPATIAL PLANNING"/>
    <x v="0"/>
    <x v="1"/>
    <s v=""/>
    <m/>
    <x v="7"/>
    <s v="Winter"/>
    <n v="0"/>
    <n v="0"/>
  </r>
  <r>
    <m/>
    <s v="FF"/>
    <s v="Hernando Manzanedo"/>
    <s v="Carla"/>
    <s v="chernando009@ikasle.ehu.eus"/>
    <s v="E BILBAO01"/>
    <s v="BA-Science and Ecology"/>
    <s v="UNIVERSIDAD DEL PAIS VASCO/EUSKAL HERRIKO UNIBERTSITATEA"/>
    <s v="ŠPANIJA"/>
    <s v="Arts and humanities "/>
    <n v="2"/>
    <x v="24"/>
    <x v="24"/>
    <s v="LIFELONG LEARNING FOR SUSTAINABILITY"/>
    <x v="0"/>
    <x v="1"/>
    <s v=""/>
    <m/>
    <x v="7"/>
    <s v="Winter"/>
    <n v="0"/>
    <n v="0"/>
  </r>
  <r>
    <m/>
    <s v="FF"/>
    <s v="Ökmen"/>
    <s v="Evindar"/>
    <s v="okmenevin48@gmail.com"/>
    <s v="TR DENIZLI01"/>
    <s v="BA-English Language and Literature"/>
    <s v="PAMUKKALE UNIVERSITESI"/>
    <s v="TURČIJA"/>
    <s v="Language acquisition"/>
    <n v="6"/>
    <x v="22"/>
    <x v="22"/>
    <s v="CHILDREN'S LITERATURE"/>
    <x v="0"/>
    <x v="4"/>
    <n v="-1"/>
    <m/>
    <x v="5"/>
    <s v="Winter"/>
    <s v="Only students of English"/>
    <s v="Elective course. Subject to availability at the beginning of the semester."/>
  </r>
  <r>
    <m/>
    <s v="FF"/>
    <s v="Berlanga González"/>
    <s v="Irene"/>
    <s v="irenegonzlz5@gmail.com"/>
    <s v="E VALENCI01"/>
    <s v="BA-English studies"/>
    <s v="UNIVERSITAT DE VALENCIA (ESTUDI GENERAL) UVEG"/>
    <s v="ŠPANIJA"/>
    <s v="Language acquisition"/>
    <s v="2+2"/>
    <x v="22"/>
    <x v="22"/>
    <s v="CHILDREN'S LITERATURE"/>
    <x v="0"/>
    <x v="4"/>
    <n v="-1"/>
    <m/>
    <x v="5"/>
    <s v="Winter"/>
    <s v="Only students of English"/>
    <s v="Elective course. Subject to availability at the beginning of the semester."/>
  </r>
  <r>
    <m/>
    <s v="FF"/>
    <s v="de la Torre Martín"/>
    <s v="Alejandro"/>
    <s v=""/>
    <s v="E ALCAL-H01"/>
    <s v="BA-Psychology"/>
    <s v="UNIVERSIDAD DE ALCALA"/>
    <s v="ŠPANIJA"/>
    <s v="Arts and humanities "/>
    <s v="8 (skupno s PEF)"/>
    <x v="25"/>
    <x v="25"/>
    <s v="SCHOOL COUNSELLING"/>
    <x v="0"/>
    <x v="0"/>
    <n v="2"/>
    <m/>
    <x v="0"/>
    <s v="Winter"/>
    <s v="Only students of Pedagogy; in the form of individual consultations for Erasmus students"/>
    <n v="0"/>
  </r>
  <r>
    <m/>
    <s v="FF"/>
    <s v="de la Torre Martín"/>
    <s v="Alejandro"/>
    <s v=""/>
    <s v="E ALCAL-H01"/>
    <s v="BA-Psychology"/>
    <s v="UNIVERSIDAD DE ALCALA"/>
    <s v="ŠPANIJA"/>
    <s v="Arts and humanities "/>
    <s v="8 (skupno s PEF)"/>
    <x v="3"/>
    <x v="3"/>
    <s v="CRITICAL THINKING WITH ELEMENTARY ARGUMENTATION"/>
    <x v="0"/>
    <x v="1"/>
    <s v=""/>
    <m/>
    <x v="1"/>
    <s v="Winter"/>
    <n v="0"/>
    <s v="Elective course. Subject to availability at the beginning of the semester."/>
  </r>
  <r>
    <m/>
    <s v="FF"/>
    <s v="Bocharnikova"/>
    <s v="Natalia"/>
    <s v="alu0101731988@ull.edu.es"/>
    <s v="E TENERIF01"/>
    <s v="BA-English studies"/>
    <s v="Universidad de la Laguna"/>
    <s v="ŠPANIJA"/>
    <s v="Languages"/>
    <n v="3"/>
    <x v="22"/>
    <x v="22"/>
    <s v="CHILDREN'S LITERATURE"/>
    <x v="0"/>
    <x v="4"/>
    <n v="-1"/>
    <m/>
    <x v="5"/>
    <s v="Winter"/>
    <s v="Only students of English"/>
    <s v="Elective course. Subject to availability at the beginning of the semester."/>
  </r>
  <r>
    <n v="1"/>
    <s v="PEF"/>
    <s v="Keenan"/>
    <s v="Sarah"/>
    <s v=""/>
    <s v="IRLLIMERIC04"/>
    <s v="Bachelor of Education"/>
    <s v="COLÁISTE MHUIRE GAN SMÁL "/>
    <s v="IRSKA"/>
    <s v="Education"/>
    <s v="/"/>
    <x v="22"/>
    <x v="22"/>
    <s v="CHILDREN'S LITERATURE"/>
    <x v="0"/>
    <x v="4"/>
    <n v="-1"/>
    <m/>
    <x v="5"/>
    <s v="Winter"/>
    <s v="Only students of English"/>
    <s v="Elective course. Subject to availability at the beginning of the semester."/>
  </r>
  <r>
    <m/>
    <s v="PEF"/>
    <s v="Barrio Cabaleiro"/>
    <s v="Antía"/>
    <s v=""/>
    <s v="E VIGO01"/>
    <s v="BA-Education"/>
    <s v="UNIVERSIDAD DE VIGO"/>
    <s v="ŠPANIJA"/>
    <m/>
    <m/>
    <x v="26"/>
    <x v="26"/>
    <s v="TEACHING ENGLISH AT THE PRIMARY LEVEL"/>
    <x v="1"/>
    <x v="3"/>
    <n v="2"/>
    <m/>
    <x v="5"/>
    <s v="Winter"/>
    <s v="Only master level students of English. Lecturer Kirsten Hempkin."/>
    <s v="Elective course. Subject to availability at the beginning of the semester."/>
  </r>
  <r>
    <m/>
    <s v="FF"/>
    <s v="Barseghyan"/>
    <s v="Anzhela"/>
    <s v="barsexyananjela-4@aspu.am"/>
    <m/>
    <s v="History"/>
    <s v="ARMENIAN STATE PEDAGOGICAL UNIVERSITY AFTER KHACHATUR AB"/>
    <s v="ARMENIA"/>
    <m/>
    <m/>
    <x v="27"/>
    <x v="27"/>
    <s v="HISTORICAL AUXILIARY SCIENCES"/>
    <x v="0"/>
    <x v="1"/>
    <s v=""/>
    <m/>
    <x v="8"/>
    <s v="Winter"/>
    <s v="Individual consultations in English"/>
    <n v="0"/>
  </r>
  <r>
    <m/>
    <s v="FF"/>
    <s v="Barseghyan"/>
    <s v="Anzhela"/>
    <s v="barsexyananjela-4@aspu.am"/>
    <m/>
    <s v="History"/>
    <s v="ARMENIAN STATE PEDAGOGICAL UNIVERSITY AFTER KHACHATUR AB"/>
    <s v="ARMENIA"/>
    <m/>
    <m/>
    <x v="28"/>
    <x v="28"/>
    <s v="HISTORY OF EARLY CULTURES"/>
    <x v="0"/>
    <x v="1"/>
    <s v=""/>
    <m/>
    <x v="8"/>
    <s v="Winter"/>
    <s v="Individual consultations in English"/>
    <n v="0"/>
  </r>
  <r>
    <m/>
    <s v="FF"/>
    <s v="Barseghyan"/>
    <s v="Anzhela"/>
    <s v="barsexyananjela-4@aspu.am"/>
    <m/>
    <s v="History"/>
    <s v="ARMENIAN STATE PEDAGOGICAL UNIVERSITY AFTER KHACHATUR AB"/>
    <s v="ARMENIA"/>
    <m/>
    <m/>
    <x v="29"/>
    <x v="29"/>
    <s v="HISTORY OF EUROPE IN THE EARLY MODERN PERIOD"/>
    <x v="0"/>
    <x v="1"/>
    <s v=""/>
    <m/>
    <x v="8"/>
    <s v="Winter"/>
    <s v="Individual consultations in English"/>
    <n v="0"/>
  </r>
  <r>
    <m/>
    <s v="FF"/>
    <s v="Barseghyan"/>
    <s v="Anzhela"/>
    <s v="barsexyananjela-4@aspu.am"/>
    <m/>
    <s v="History"/>
    <s v="ARMENIAN STATE PEDAGOGICAL UNIVERSITY AFTER KHACHATUR AB"/>
    <s v="ARMENIA"/>
    <m/>
    <m/>
    <x v="30"/>
    <x v="30"/>
    <s v="HISTORY OF PAINTING"/>
    <x v="1"/>
    <x v="5"/>
    <n v="1"/>
    <m/>
    <x v="9"/>
    <s v="Winter"/>
    <s v="Only for Faculty of Arts students of Arts History. Individual consultations and exam in English."/>
    <n v="0"/>
  </r>
  <r>
    <m/>
    <s v="FF"/>
    <s v="Barseghyan"/>
    <s v="Anzhela"/>
    <s v="barsexyananjela-4@aspu.am"/>
    <m/>
    <s v="History"/>
    <s v="ARMENIAN STATE PEDAGOGICAL UNIVERSITY AFTER KHACHATUR AB"/>
    <s v="ARMENIA"/>
    <m/>
    <m/>
    <x v="6"/>
    <x v="6"/>
    <s v="INTRODUCTION TO PHILOSOPHY"/>
    <x v="0"/>
    <x v="1"/>
    <s v=""/>
    <m/>
    <x v="2"/>
    <s v="Winter"/>
    <n v="0"/>
    <n v="0"/>
  </r>
  <r>
    <m/>
    <s v="FF"/>
    <s v="Barseghyan"/>
    <s v="Anzhela"/>
    <s v="barsexyananjela-4@aspu.am"/>
    <m/>
    <s v="History"/>
    <s v="ARMENIAN STATE PEDAGOGICAL UNIVERSITY AFTER KHACHATUR AB"/>
    <s v="ARMENIA"/>
    <m/>
    <m/>
    <x v="31"/>
    <x v="31"/>
    <s v="NON-EUROPEAN HISTORY IN THE EARLY MODERN PERIOD"/>
    <x v="0"/>
    <x v="1"/>
    <s v=""/>
    <m/>
    <x v="8"/>
    <s v="Winter"/>
    <s v="Individual consultations in English"/>
    <n v="0"/>
  </r>
  <r>
    <m/>
    <s v="FF"/>
    <s v="Barseghyan"/>
    <s v="Anzhela"/>
    <s v="barsexyananjela-4@aspu.am"/>
    <m/>
    <s v="History"/>
    <s v="ARMENIAN STATE PEDAGOGICAL UNIVERSITY AFTER KHACHATUR AB"/>
    <s v="ARMENIA"/>
    <m/>
    <m/>
    <x v="32"/>
    <x v="32"/>
    <s v="ROMAN HISTORY AND THE SLOVENE TERRITORY IN ANTIQUITY"/>
    <x v="0"/>
    <x v="1"/>
    <s v=""/>
    <m/>
    <x v="8"/>
    <s v="Winter"/>
    <s v="Individual consultations in English"/>
    <n v="0"/>
  </r>
  <r>
    <m/>
    <s v="FF"/>
    <s v="Castellano Nieves"/>
    <s v="Arianna"/>
    <s v=""/>
    <s v="E MADRID03"/>
    <s v="BA-Media"/>
    <s v="UNIVERSIDAD COMPLUTENSE DE MADRID"/>
    <s v="ŠPANIJA"/>
    <s v="Education"/>
    <n v="2"/>
    <x v="33"/>
    <x v="15"/>
    <s v="THEORY OF LITERARY FORMS"/>
    <x v="0"/>
    <x v="1"/>
    <s v=""/>
    <m/>
    <x v="6"/>
    <s v="Winter"/>
    <n v="0"/>
    <n v="0"/>
  </r>
  <r>
    <m/>
    <s v="FF"/>
    <s v="Castellano Nieves"/>
    <s v="Arianna"/>
    <s v=""/>
    <s v="E MADRID03"/>
    <s v="BA-Media"/>
    <s v="UNIVERSIDAD COMPLUTENSE DE MADRID"/>
    <s v="ŠPANIJA"/>
    <s v="Education"/>
    <n v="2"/>
    <x v="34"/>
    <x v="33"/>
    <s v="PHILOSOPHY OF ART"/>
    <x v="0"/>
    <x v="1"/>
    <s v=""/>
    <m/>
    <x v="2"/>
    <s v="Winter"/>
    <n v="0"/>
    <s v="Elective course. Subject to availability at the beginning of the semester."/>
  </r>
  <r>
    <m/>
    <s v="FF"/>
    <s v="Castellano Nieves"/>
    <s v="Arianna"/>
    <s v=""/>
    <s v="E MADRID03"/>
    <s v="BA-Media"/>
    <s v="UNIVERSIDAD COMPLUTENSE DE MADRID"/>
    <s v="ŠPANIJA"/>
    <s v="Education"/>
    <n v="2"/>
    <x v="4"/>
    <x v="4"/>
    <s v="CULTURE AND PERSONALITY"/>
    <x v="0"/>
    <x v="1"/>
    <s v=""/>
    <m/>
    <x v="3"/>
    <s v="Winter"/>
    <n v="0"/>
    <s v="Elective course. Subject to availability at the beginning of the semester."/>
  </r>
  <r>
    <m/>
    <s v="FF"/>
    <s v="Castellano Nieves"/>
    <s v="Arianna"/>
    <s v=""/>
    <s v="E MADRID03"/>
    <s v="BA-Media"/>
    <s v="UNIVERSIDAD COMPLUTENSE DE MADRID"/>
    <s v="ŠPANIJA"/>
    <s v="Education"/>
    <n v="2"/>
    <x v="35"/>
    <x v="34"/>
    <s v="INTRODUCTION TO ENGLISH LITERATURE FOR TRANSLATORS AND INTERPRETERS"/>
    <x v="0"/>
    <x v="1"/>
    <s v=""/>
    <m/>
    <x v="10"/>
    <s v="Winter"/>
    <n v="0"/>
    <n v="0"/>
  </r>
  <r>
    <m/>
    <s v="FF"/>
    <s v="Castellano Nieves"/>
    <s v="Arianna"/>
    <s v=""/>
    <s v="E MADRID03"/>
    <s v="BA-Media"/>
    <s v="UNIVERSIDAD COMPLUTENSE DE MADRID"/>
    <s v="ŠPANIJA"/>
    <s v="Education"/>
    <n v="2"/>
    <x v="36"/>
    <x v="35"/>
    <s v="ADVANCED CHARPTERS FROM CROSS-CULTURAL ANALYSIS OF SOCIETIES"/>
    <x v="0"/>
    <x v="1"/>
    <s v=""/>
    <m/>
    <x v="3"/>
    <s v="Winter"/>
    <n v="0"/>
    <n v="0"/>
  </r>
  <r>
    <n v="6"/>
    <s v="FF"/>
    <s v="KADAYIFÇI"/>
    <s v="Zeynep"/>
    <s v="ceyokadayifci@gmail.com"/>
    <s v="TR KARS01"/>
    <s v="BA-English language and literatures"/>
    <s v="KAFKAS UNIVERSITESI"/>
    <s v="TURČIJA"/>
    <s v="Languages"/>
    <n v="2"/>
    <x v="22"/>
    <x v="22"/>
    <s v="CHILDREN'S LITERATURE"/>
    <x v="0"/>
    <x v="4"/>
    <n v="-1"/>
    <m/>
    <x v="5"/>
    <s v="Winter"/>
    <s v="Only students of English"/>
    <s v="Elective course. Subject to availability at the beginning of the semester."/>
  </r>
  <r>
    <m/>
    <s v="FF"/>
    <s v="Güngör"/>
    <s v="Barbaros"/>
    <s v="202401001009@dogus.edu.tr"/>
    <s v="TR ISTANBU12"/>
    <s v="BA-English Language and Literature"/>
    <s v="DOGUS UNIVERSITY"/>
    <s v="TURČIJA"/>
    <s v="Language acquisition"/>
    <n v="2"/>
    <x v="18"/>
    <x v="18"/>
    <s v="ECONOMIC GEOGRAPHY"/>
    <x v="0"/>
    <x v="1"/>
    <s v=""/>
    <m/>
    <x v="7"/>
    <s v="Winter"/>
    <n v="0"/>
    <n v="0"/>
  </r>
  <r>
    <m/>
    <s v="FF"/>
    <s v="MAINAR SÁNCHEZ"/>
    <s v="LUCAS"/>
    <s v="lucasmainar2006@gmail.com"/>
    <s v="E ALCAL-H01"/>
    <s v="BA-Psychology"/>
    <s v="UNIVERSIDAD DE ALCALA"/>
    <s v="ŠPANIJA"/>
    <s v="Arts and humanities "/>
    <s v="8 (skupno s PEF)"/>
    <x v="37"/>
    <x v="36"/>
    <s v="COGNITIVE PROCESSES"/>
    <x v="1"/>
    <x v="0"/>
    <n v="0"/>
    <m/>
    <x v="1"/>
    <s v="Summer"/>
    <s v="Only for students of Psychology; in the form of individual consultations for Erasmus students"/>
    <n v="0"/>
  </r>
  <r>
    <m/>
    <s v="FF"/>
    <s v="Güngör"/>
    <s v="Barbaros"/>
    <s v="202401001009@dogus.edu.tr"/>
    <s v="TR ISTANBU12"/>
    <s v="BA-English Language and Literature"/>
    <s v="DOGUS UNIVERSITY"/>
    <s v="TURČIJA"/>
    <s v="Language acquisition"/>
    <n v="2"/>
    <x v="38"/>
    <x v="37"/>
    <s v="GERMAN LANGUAGE DEVELOPMENT 3"/>
    <x v="0"/>
    <x v="1"/>
    <s v=""/>
    <m/>
    <x v="4"/>
    <s v="Winter"/>
    <n v="0"/>
    <n v="0"/>
  </r>
  <r>
    <m/>
    <s v="FF"/>
    <s v="Márquez Albert"/>
    <s v="Claudia"/>
    <s v="claudiamarquezalbert@uma.es"/>
    <s v="E MALAGA01"/>
    <s v="BA-Psychology and logopedy"/>
    <s v="UNIVERSIDAD DE MALAGA"/>
    <s v="ŠPANIJA"/>
    <s v="Psychology"/>
    <n v="5"/>
    <x v="37"/>
    <x v="36"/>
    <s v="COGNITIVE PROCESSES"/>
    <x v="0"/>
    <x v="0"/>
    <n v="0"/>
    <m/>
    <x v="1"/>
    <s v="Summer"/>
    <s v="Only for students of Psychology; in the form of individual consultations for Erasmus students"/>
    <n v="0"/>
  </r>
  <r>
    <m/>
    <s v="FF"/>
    <s v="Cano Pérez"/>
    <s v="Isabel"/>
    <s v="icperez149@gmail.com"/>
    <s v="E MALAGA01"/>
    <s v="BA-Psychology"/>
    <s v="UNIVERSIDAD DE MALAGA"/>
    <s v="ŠPANIJA"/>
    <s v="Psychology"/>
    <n v="5"/>
    <x v="37"/>
    <x v="36"/>
    <s v="COGNITIVE PROCESSES"/>
    <x v="0"/>
    <x v="0"/>
    <n v="0"/>
    <m/>
    <x v="1"/>
    <s v="Summer"/>
    <s v="Only for students of Psychology; in the form of individual consultations for Erasmus students"/>
    <n v="0"/>
  </r>
  <r>
    <m/>
    <s v="FF"/>
    <s v="Simic"/>
    <s v="Anastasija"/>
    <s v="anastasija.simic@icloud.com"/>
    <s v="NL ROTTERD03"/>
    <s v="MA-English language"/>
    <s v="STICHTING HOGESCHOOL ROTTERDAM"/>
    <s v="NIZOZEMSKA"/>
    <s v="English language "/>
    <e v="#N/A"/>
    <x v="25"/>
    <x v="25"/>
    <s v="SCHOOL COUNSELLING"/>
    <x v="0"/>
    <x v="0"/>
    <n v="2"/>
    <m/>
    <x v="0"/>
    <s v="Winter"/>
    <s v="Only students of Pedagogy; in the form of individual consultations for Erasmus students"/>
    <n v="0"/>
  </r>
  <r>
    <m/>
    <s v="FF"/>
    <s v="Tripoli"/>
    <s v="Martina"/>
    <s v="martina.tripolib@gmail.com"/>
    <s v="E MALAGA01"/>
    <s v="BA-Psychology"/>
    <s v="UNIVERSIDAD DE MALAGA"/>
    <s v="ŠPANIJA"/>
    <s v="Psychology"/>
    <n v="5"/>
    <x v="37"/>
    <x v="36"/>
    <s v="COGNITIVE PROCESSES"/>
    <x v="0"/>
    <x v="0"/>
    <n v="0"/>
    <m/>
    <x v="1"/>
    <s v="Summer"/>
    <s v="Only for students of Psychology; in the form of individual consultations for Erasmus students"/>
    <n v="0"/>
  </r>
  <r>
    <m/>
    <s v="FF"/>
    <s v="Rivera Martínez "/>
    <s v="Sherezade "/>
    <s v="sherezaderive@gmail.com"/>
    <s v="E MALAGA01"/>
    <s v="BA-Psychology"/>
    <s v="UNIVERSIDAD DE MALAGA"/>
    <s v="ŠPANIJA"/>
    <s v="Psychology"/>
    <n v="5"/>
    <x v="37"/>
    <x v="36"/>
    <s v="COGNITIVE PROCESSES"/>
    <x v="0"/>
    <x v="0"/>
    <n v="0"/>
    <m/>
    <x v="1"/>
    <s v="Summer"/>
    <s v="Only for students of Psychology; in the form of individual consultations for Erasmus students"/>
    <n v="0"/>
  </r>
  <r>
    <m/>
    <s v="FF"/>
    <s v="Saldaña Afán "/>
    <s v="Teresa María "/>
    <s v="teresasaldanaafan@gmail.com"/>
    <s v="E MALAGA01"/>
    <s v="BA-Psychology"/>
    <s v="UNIVERSIDAD DE MALAGA"/>
    <s v="ŠPANIJA"/>
    <s v="Psychology"/>
    <n v="5"/>
    <x v="37"/>
    <x v="36"/>
    <s v="COGNITIVE PROCESSES"/>
    <x v="0"/>
    <x v="0"/>
    <n v="0"/>
    <m/>
    <x v="1"/>
    <s v="Summer"/>
    <s v="Only for students of Psychology; in the form of individual consultations for Erasmus students"/>
    <n v="0"/>
  </r>
  <r>
    <m/>
    <s v="FF"/>
    <s v="Güngör"/>
    <s v="Barbaros"/>
    <s v="202401001009@dogus.edu.tr"/>
    <s v="TR ISTANBU12"/>
    <s v="BA-English Language and Literature"/>
    <s v="DOGUS UNIVERSITY"/>
    <s v="TURČIJA"/>
    <s v="Language acquisition"/>
    <n v="2"/>
    <x v="39"/>
    <x v="38"/>
    <s v="COMPARATIVE PEDAGOGY"/>
    <x v="0"/>
    <x v="6"/>
    <n v="0"/>
    <m/>
    <x v="0"/>
    <s v="Winter"/>
    <s v="Only for Faculty of Arts Erasmus students"/>
    <n v="0"/>
  </r>
  <r>
    <m/>
    <s v="FF"/>
    <s v="Cano Pérez"/>
    <s v="Isabel"/>
    <s v="icperez149@gmail.com"/>
    <s v="E MALAGA01"/>
    <s v="BA-Psychology"/>
    <s v="UNIVERSIDAD DE MALAGA"/>
    <s v="ŠPANIJA"/>
    <s v="Psychology"/>
    <n v="5"/>
    <x v="39"/>
    <x v="38"/>
    <s v="COMPARATIVE PEDAGOGY"/>
    <x v="0"/>
    <x v="6"/>
    <n v="0"/>
    <m/>
    <x v="0"/>
    <s v="Winter"/>
    <s v="Only for Faculty of Arts Erasmus students"/>
    <n v="0"/>
  </r>
  <r>
    <m/>
    <s v="FF"/>
    <s v="Simic"/>
    <s v="Anastasija"/>
    <s v="anastasija.simic@icloud.com"/>
    <s v="NL ROTTERD03"/>
    <s v="MA-English language"/>
    <s v="STICHTING HOGESCHOOL ROTTERDAM"/>
    <s v="NIZOZEMSKA"/>
    <s v="English language "/>
    <e v="#N/A"/>
    <x v="4"/>
    <x v="4"/>
    <s v="CULTURE AND PERSONALITY"/>
    <x v="0"/>
    <x v="1"/>
    <s v=""/>
    <m/>
    <x v="3"/>
    <s v="Winter"/>
    <n v="0"/>
    <s v="Elective course. Subject to availability at the beginning of the semester."/>
  </r>
  <r>
    <m/>
    <s v="FF"/>
    <s v="Simic"/>
    <s v="Anastasija"/>
    <s v="anastasija.simic@icloud.com"/>
    <s v="NL ROTTERD03"/>
    <s v="MA-English language"/>
    <s v="STICHTING HOGESCHOOL ROTTERDAM"/>
    <s v="NIZOZEMSKA"/>
    <s v="English language "/>
    <e v="#N/A"/>
    <x v="40"/>
    <x v="39"/>
    <s v="SLAVIC LANGUAGE HERITAGE"/>
    <x v="0"/>
    <x v="1"/>
    <s v=""/>
    <m/>
    <x v="6"/>
    <s v="Winter"/>
    <n v="0"/>
    <n v="0"/>
  </r>
  <r>
    <m/>
    <s v="FF"/>
    <s v="Moya Tortajada "/>
    <s v="Maria "/>
    <s v="mtmoya0905@gmail.com"/>
    <s v="E TARRAGO01"/>
    <s v="BA-Psychology"/>
    <s v="UNIVERSITAT ROVIRA I VIRGILI"/>
    <s v="ŠPANIJA"/>
    <s v="Language acquisition"/>
    <n v="5"/>
    <x v="39"/>
    <x v="38"/>
    <s v="COMPARATIVE PEDAGOGY"/>
    <x v="0"/>
    <x v="6"/>
    <n v="0"/>
    <m/>
    <x v="0"/>
    <s v="Winter"/>
    <s v="Only for Faculty of Arts Erasmus students"/>
    <n v="0"/>
  </r>
  <r>
    <s v=" "/>
    <s v="FF"/>
    <s v="Ramirez"/>
    <s v="Blanca"/>
    <s v="riblanramirez17@gmail.com"/>
    <s v="E MADRID17"/>
    <m/>
    <s v="UNIVERSIDAD ALFONSO X EL SABIO"/>
    <m/>
    <s v="Psychology"/>
    <n v="2"/>
    <x v="41"/>
    <x v="40"/>
    <s v="SOCIAL ANTHROPOLOGY I"/>
    <x v="0"/>
    <x v="1"/>
    <s v=""/>
    <m/>
    <x v="3"/>
    <s v="Winter"/>
    <n v="0"/>
    <n v="0"/>
  </r>
  <r>
    <m/>
    <s v="FF"/>
    <s v="Castro Torres"/>
    <s v="Maria "/>
    <s v="mcastrotorres317@gmail.com"/>
    <s v="E GRANADA01"/>
    <s v="BA-Pedagogy"/>
    <s v="UNIVERSIDAD DE GRANADA "/>
    <s v="ŠPANIJA"/>
    <s v="Pedagogy"/>
    <n v="2"/>
    <x v="39"/>
    <x v="38"/>
    <s v="COMPARATIVE PEDAGOGY"/>
    <x v="0"/>
    <x v="6"/>
    <n v="0"/>
    <m/>
    <x v="0"/>
    <s v="Winter"/>
    <s v="Only for Faculty of Arts Erasmus students"/>
    <n v="0"/>
  </r>
  <r>
    <m/>
    <s v="FF"/>
    <s v="Torrado Bonet"/>
    <s v="Candelas "/>
    <s v="c.torradobonet@gmail.com"/>
    <s v="E MADRID17"/>
    <s v="BA-Psychology"/>
    <s v="UNIVERSIDAD ALFONSO X EL SABIO"/>
    <s v="ŠPANIJA"/>
    <s v="Psychology"/>
    <n v="2"/>
    <x v="42"/>
    <x v="41"/>
    <s v="METHODOLOGY OF PEDAGOGICAL RESEARCH"/>
    <x v="0"/>
    <x v="0"/>
    <n v="2"/>
    <m/>
    <x v="0"/>
    <s v="Winter"/>
    <s v="Only for Faculty of Arts Erasmus students of Pedagogy"/>
    <n v="0"/>
  </r>
  <r>
    <m/>
    <s v="FF"/>
    <s v="Tripoli"/>
    <s v="Martina"/>
    <s v="martina.tripolib@gmail.com"/>
    <s v="E MALAGA01"/>
    <s v="BA-Psychology"/>
    <s v="UNIVERSIDAD DE MALAGA"/>
    <s v="ŠPANIJA"/>
    <s v="Psychology"/>
    <n v="5"/>
    <x v="39"/>
    <x v="38"/>
    <s v="COMPARATIVE PEDAGOGY"/>
    <x v="0"/>
    <x v="6"/>
    <n v="0"/>
    <m/>
    <x v="0"/>
    <s v="Winter"/>
    <s v="Only for Faculty of Arts Erasmus students"/>
    <n v="0"/>
  </r>
  <r>
    <m/>
    <s v="FF"/>
    <s v="Torrado Bonet"/>
    <s v="Candelas "/>
    <s v="c.torradobonet@gmail.com"/>
    <s v="E MADRID17"/>
    <s v="BA-Psychology"/>
    <s v="UNIVERSIDAD ALFONSO X EL SABIO"/>
    <s v="ŠPANIJA"/>
    <s v="Psychology"/>
    <n v="2"/>
    <x v="41"/>
    <x v="40"/>
    <s v="SOCIAL ANTHROPOLOGY I"/>
    <x v="0"/>
    <x v="1"/>
    <s v=""/>
    <m/>
    <x v="3"/>
    <s v="Winter"/>
    <n v="0"/>
    <n v="0"/>
  </r>
  <r>
    <m/>
    <s v="FF"/>
    <s v="Çiçek"/>
    <s v="Nisa"/>
    <s v=""/>
    <s v="TR DENIZLI01"/>
    <s v="BA-English Language"/>
    <s v="PAMUKKALE UNIVERSITESI"/>
    <s v="TURČIJA"/>
    <s v="Language acquisition"/>
    <n v="6"/>
    <x v="43"/>
    <x v="42"/>
    <s v="AMERICAN ENGLISH"/>
    <x v="0"/>
    <x v="7"/>
    <n v="6"/>
    <m/>
    <x v="5"/>
    <s v="Summer"/>
    <s v="Only students of English"/>
    <s v="Elective course. Subject to availability at the beginning of the semester."/>
  </r>
  <r>
    <m/>
    <s v="FF"/>
    <s v="Çiçek"/>
    <s v="Nisa"/>
    <m/>
    <s v="TR DENIZLI01"/>
    <s v="BA-English Language"/>
    <s v="PAMUKKALE UNIVERSITESI"/>
    <s v="TURČIJA"/>
    <s v="Language acquisition"/>
    <n v="6"/>
    <x v="44"/>
    <x v="43"/>
    <s v="LANGUAGE AND GENDER"/>
    <x v="0"/>
    <x v="4"/>
    <n v="4"/>
    <m/>
    <x v="5"/>
    <s v="Summer"/>
    <s v="Only students of English"/>
    <s v="Elective course. Subject to availability at the beginning of the semester."/>
  </r>
  <r>
    <m/>
    <s v="FF"/>
    <s v="Çiçek"/>
    <s v="Nisa"/>
    <m/>
    <s v="TR DENIZLI01"/>
    <s v="BA-English Language"/>
    <s v="PAMUKKALE UNIVERSITESI"/>
    <s v="TURČIJA"/>
    <s v="Language acquisition"/>
    <n v="6"/>
    <x v="45"/>
    <x v="44"/>
    <s v="ENGLISH LITERATURE: THE ROMANTICS TO THE FIN-DE-SIECLE"/>
    <x v="0"/>
    <x v="7"/>
    <n v="4"/>
    <m/>
    <x v="5"/>
    <s v="Summer"/>
    <s v="Only students of English. Lecturer Tomaž Onič"/>
    <n v="0"/>
  </r>
  <r>
    <m/>
    <s v="FF"/>
    <s v="Çiçek"/>
    <s v="Nisa"/>
    <m/>
    <s v="TR DENIZLI01"/>
    <s v="BA-English Language"/>
    <s v="PAMUKKALE UNIVERSITESI"/>
    <s v="TURČIJA"/>
    <s v="Language acquisition"/>
    <n v="6"/>
    <x v="46"/>
    <x v="45"/>
    <s v="ENGLISH LANGUAGE - SELECTED TOPICS FROM LINGUISTICS"/>
    <x v="0"/>
    <x v="7"/>
    <n v="5"/>
    <m/>
    <x v="5"/>
    <s v="Summer"/>
    <s v="Only students of English"/>
    <n v="0"/>
  </r>
  <r>
    <m/>
    <s v="FF"/>
    <s v="Çiçek"/>
    <s v="Nisa"/>
    <m/>
    <s v="TR DENIZLI01"/>
    <s v="BA-English Language"/>
    <s v="PAMUKKALE UNIVERSITESI"/>
    <s v="TURČIJA"/>
    <s v="Language acquisition"/>
    <n v="6"/>
    <x v="47"/>
    <x v="46"/>
    <s v="ENGLISH LANGUAGE – WORD FORMATION"/>
    <x v="0"/>
    <x v="7"/>
    <n v="5"/>
    <m/>
    <x v="5"/>
    <s v="Summer"/>
    <s v="Only students of English"/>
    <n v="0"/>
  </r>
  <r>
    <m/>
    <s v="FF"/>
    <s v="Çiçek"/>
    <s v="Nisa"/>
    <m/>
    <s v="TR DENIZLI01"/>
    <s v="BA-English Language"/>
    <s v="PAMUKKALE UNIVERSITESI"/>
    <s v="TURČIJA"/>
    <s v="Language acquisition"/>
    <n v="6"/>
    <x v="48"/>
    <x v="47"/>
    <s v="FUNCTIONAL WRITING IN ENGLISH"/>
    <x v="0"/>
    <x v="7"/>
    <n v="7"/>
    <m/>
    <x v="5"/>
    <s v="Summer"/>
    <s v="Only students of English"/>
    <n v="0"/>
  </r>
  <r>
    <m/>
    <s v="FF"/>
    <s v="Çiçek"/>
    <s v="Nisa"/>
    <m/>
    <s v="TR DENIZLI01"/>
    <s v="BA-English Language"/>
    <s v="PAMUKKALE UNIVERSITESI"/>
    <s v="TURČIJA"/>
    <s v="Language acquisition"/>
    <n v="6"/>
    <x v="49"/>
    <x v="48"/>
    <s v="LITERATURE AND IMAGE"/>
    <x v="0"/>
    <x v="4"/>
    <n v="4"/>
    <m/>
    <x v="5"/>
    <s v="Summer"/>
    <n v="0"/>
    <s v="Elective course. Subject to availability at the beginning of the semester."/>
  </r>
  <r>
    <m/>
    <s v="FF"/>
    <s v="Çiçek"/>
    <s v="Nisa"/>
    <m/>
    <s v="TR DENIZLI01"/>
    <s v="BA-English Language"/>
    <s v="PAMUKKALE UNIVERSITESI"/>
    <s v="TURČIJA"/>
    <s v="Language acquisition"/>
    <n v="6"/>
    <x v="50"/>
    <x v="49"/>
    <s v="LANGUAGE DEVELOPMENT 2"/>
    <x v="0"/>
    <x v="7"/>
    <n v="5"/>
    <m/>
    <x v="5"/>
    <s v="Summer"/>
    <s v="Only students of English"/>
    <n v="0"/>
  </r>
  <r>
    <m/>
    <s v="PEF"/>
    <s v="Arenas Vargas"/>
    <s v="Pablo Miguel"/>
    <m/>
    <s v="E HUELVA 01"/>
    <s v="BA-Education"/>
    <s v="UNIVERSIDAD DE HUELVA"/>
    <s v="ŠPANIJA"/>
    <s v="Education"/>
    <e v="#N/A"/>
    <x v="2"/>
    <x v="2"/>
    <s v="SPORT AND HUMANITIES"/>
    <x v="0"/>
    <x v="1"/>
    <s v=""/>
    <m/>
    <x v="2"/>
    <s v="Winter"/>
    <n v="0"/>
    <s v="Elective course. Subject to availability at the beginning of the semester."/>
  </r>
  <r>
    <m/>
    <s v="PEF"/>
    <s v="Arenas Vargas"/>
    <s v="Pablo Miguel"/>
    <m/>
    <s v="E HUELVA 01"/>
    <s v="BA-Education"/>
    <s v="UNIVERSIDAD DE HUELVA"/>
    <s v="ŠPANIJA"/>
    <s v="Education"/>
    <e v="#N/A"/>
    <x v="51"/>
    <x v="50"/>
    <s v="VOLLEY-BALL AND AEROBIC EXERCISE"/>
    <x v="0"/>
    <x v="0"/>
    <n v="4"/>
    <m/>
    <x v="0"/>
    <s v="Summer"/>
    <s v="Lecturers Joca Zurc, Peter Sitar"/>
    <s v="Elective course. Subject to availability at the beginning of the semester."/>
  </r>
  <r>
    <m/>
    <s v="PEF"/>
    <s v="Arenas Vargas"/>
    <s v="Pablo Miguel"/>
    <m/>
    <s v="E HUELVA 01"/>
    <s v="BA-Education"/>
    <s v="UNIVERSIDAD DE HUELVA"/>
    <s v="ŠPANIJA"/>
    <s v="Education"/>
    <e v="#N/A"/>
    <x v="52"/>
    <x v="51"/>
    <s v="HEALTH EDUCATION FOR CHILDREN AND YOUTH"/>
    <x v="0"/>
    <x v="4"/>
    <n v="5"/>
    <m/>
    <x v="0"/>
    <s v="Summer"/>
    <n v="0"/>
    <s v="Elective course. Subject to availability at the beginning of the semester."/>
  </r>
  <r>
    <m/>
    <s v="PEF"/>
    <s v="Arenas Vargas"/>
    <s v="Pablo Miguel"/>
    <m/>
    <s v="E HUELVA 01"/>
    <s v="BA-Education"/>
    <s v="UNIVERSIDAD DE HUELVA"/>
    <s v="ŠPANIJA"/>
    <s v="Education"/>
    <e v="#N/A"/>
    <x v="53"/>
    <x v="52"/>
    <s v="EDUCATIONAL APPROACHES AND STRATEGIES"/>
    <x v="0"/>
    <x v="2"/>
    <n v="3"/>
    <m/>
    <x v="0"/>
    <s v="Summer"/>
    <s v="Only students of Pedagogy; in the form of individual consultations for Erasmus students"/>
    <s v="Elective course. Subject to availability at the beginning of the semester."/>
  </r>
  <r>
    <m/>
    <s v="FF"/>
    <s v="Márquez Albert"/>
    <s v="Claudia"/>
    <s v="claudiamarquezalbert@uma.es"/>
    <s v="E MALAGA01"/>
    <s v="BA-Psychology and logopedy"/>
    <s v="UNIVERSIDAD DE MALAGA"/>
    <s v="ŠPANIJA"/>
    <s v="Psychology"/>
    <n v="5"/>
    <x v="54"/>
    <x v="53"/>
    <s v="FOREIGN LANGUAGE I (ENGLISH I)"/>
    <x v="0"/>
    <x v="3"/>
    <n v="2"/>
    <m/>
    <x v="3"/>
    <s v="Summer"/>
    <s v="Only students of English"/>
    <s v="Elective course. Subject to availability at the beginning of the semester."/>
  </r>
  <r>
    <m/>
    <s v="FF"/>
    <s v="Arlov"/>
    <s v="Milica"/>
    <s v="milicaarlov05@gmail.com"/>
    <m/>
    <s v="BA-Psychology"/>
    <s v="University of Mitrovica"/>
    <s v="Kosovo"/>
    <m/>
    <m/>
    <x v="39"/>
    <x v="38"/>
    <s v="COMPARATIVE PEDAGOGY"/>
    <x v="0"/>
    <x v="6"/>
    <n v="0"/>
    <m/>
    <x v="0"/>
    <s v="Winter"/>
    <s v="Only for Faculty of Arts Erasmus students"/>
    <n v="0"/>
  </r>
  <r>
    <m/>
    <s v="FF"/>
    <s v="Rivera Martínez "/>
    <s v="Sherezade "/>
    <s v="sherezaderive@gmail.com"/>
    <s v="E MALAGA01"/>
    <s v="BA-Psychology"/>
    <s v="UNIVERSIDAD DE MALAGA"/>
    <s v="ŠPANIJA"/>
    <s v="Psychology"/>
    <n v="5"/>
    <x v="39"/>
    <x v="38"/>
    <s v="COMPARATIVE PEDAGOGY"/>
    <x v="0"/>
    <x v="6"/>
    <n v="0"/>
    <m/>
    <x v="0"/>
    <s v="Winter"/>
    <s v="Only for Faculty of Arts Erasmus students"/>
    <n v="0"/>
  </r>
  <r>
    <m/>
    <s v="FF"/>
    <s v="Saldaña Afán "/>
    <s v="Teresa María "/>
    <s v="teresasaldanaafan@gmail.com"/>
    <s v="E MALAGA01"/>
    <s v="BA-Psychology"/>
    <s v="UNIVERSIDAD DE MALAGA"/>
    <s v="ŠPANIJA"/>
    <s v="Psychology"/>
    <n v="5"/>
    <x v="39"/>
    <x v="38"/>
    <s v="COMPARATIVE PEDAGOGY"/>
    <x v="0"/>
    <x v="6"/>
    <n v="0"/>
    <m/>
    <x v="0"/>
    <s v="Winter"/>
    <s v="Only for Faculty of Arts Erasmus students"/>
    <n v="0"/>
  </r>
  <r>
    <m/>
    <s v="FF"/>
    <s v="Lu"/>
    <s v="Yilin"/>
    <s v="2913683703@qq.com"/>
    <m/>
    <s v="BA"/>
    <s v="Hangzhou Normal university"/>
    <s v="China"/>
    <m/>
    <m/>
    <x v="39"/>
    <x v="38"/>
    <s v="COMPARATIVE PEDAGOGY"/>
    <x v="0"/>
    <x v="6"/>
    <n v="0"/>
    <m/>
    <x v="0"/>
    <s v="Winter"/>
    <s v="Only for Faculty of Arts Erasmus students"/>
    <n v="0"/>
  </r>
  <r>
    <m/>
    <s v="FF"/>
    <s v="Márquez Albert"/>
    <s v="Claudia"/>
    <s v="claudiamarquezalbert@uma.es"/>
    <s v="E MALAGA01"/>
    <s v="BA-Psychology and logopedy"/>
    <s v="UNIVERSIDAD DE MALAGA"/>
    <s v="ŠPANIJA"/>
    <s v="Psychology"/>
    <n v="5"/>
    <x v="55"/>
    <x v="54"/>
    <s v="EDUCATIONAL PSYCHOLOGY 2"/>
    <x v="0"/>
    <x v="0"/>
    <n v="0"/>
    <m/>
    <x v="1"/>
    <s v="Summer"/>
    <s v="Only students of Psychology; in the form of individual consultations and seminars for Erasmus students"/>
    <n v="0"/>
  </r>
  <r>
    <m/>
    <s v="FF"/>
    <s v="Márquez Albert"/>
    <s v="Claudia"/>
    <s v="claudiamarquezalbert@uma.es"/>
    <s v="E MALAGA01"/>
    <s v="BA-Psychology and logopedy"/>
    <s v="UNIVERSIDAD DE MALAGA"/>
    <s v="ŠPANIJA"/>
    <s v="Psychology"/>
    <n v="5"/>
    <x v="3"/>
    <x v="3"/>
    <s v="CRITICAL THINKING WITH ELEMENTARY ARGUMENTATION"/>
    <x v="0"/>
    <x v="1"/>
    <s v=""/>
    <m/>
    <x v="1"/>
    <s v="Winter"/>
    <n v="0"/>
    <s v="Elective course. Subject to availability at the beginning of the semester."/>
  </r>
  <r>
    <m/>
    <s v="FF"/>
    <s v="Lichota"/>
    <s v="Daniel"/>
    <s v="daniel.lichota01@upol.cz"/>
    <s v="CZ OLOMOUC01"/>
    <s v="MA-Earth sciences"/>
    <s v="UNIVERZITA PALACKEHO V OLOMOUCI"/>
    <s v="ČEŠKA"/>
    <s v="Earth sciences"/>
    <n v="2"/>
    <x v="56"/>
    <x v="55"/>
    <s v="DIGITAL SECURITY"/>
    <x v="0"/>
    <x v="1"/>
    <s v=""/>
    <m/>
    <x v="0"/>
    <s v="Winter"/>
    <n v="0"/>
    <s v="Elective course. Subject to availability at the beginning of the semester."/>
  </r>
  <r>
    <m/>
    <s v="FF"/>
    <s v="Lichota"/>
    <s v="Daniel"/>
    <s v="daniel.lichota01@upol.cz"/>
    <s v="CZ OLOMOUC01"/>
    <s v="MA-Earth sciences"/>
    <s v="UNIVERZITA PALACKEHO V OLOMOUCI"/>
    <s v="ČEŠKA"/>
    <s v="Earth sciences"/>
    <n v="2"/>
    <x v="24"/>
    <x v="24"/>
    <s v="LIFELONG LEARNING FOR SUSTAINABILITY"/>
    <x v="0"/>
    <x v="1"/>
    <s v=""/>
    <m/>
    <x v="7"/>
    <s v="Winter"/>
    <n v="0"/>
    <n v="0"/>
  </r>
  <r>
    <m/>
    <s v="FF"/>
    <s v="Lichota"/>
    <s v="Daniel"/>
    <s v="daniel.lichota01@upol.cz"/>
    <s v="CZ OLOMOUC01"/>
    <s v="MA-Earth sciences"/>
    <s v="UNIVERZITA PALACKEHO V OLOMOUCI"/>
    <s v="ČEŠKA"/>
    <s v="Earth sciences"/>
    <n v="2"/>
    <x v="57"/>
    <x v="56"/>
    <s v="REGIONAL GEOGRAPHY OF AFRICA"/>
    <x v="0"/>
    <x v="1"/>
    <s v=""/>
    <m/>
    <x v="7"/>
    <s v="Winter"/>
    <n v="0"/>
    <n v="0"/>
  </r>
  <r>
    <m/>
    <s v="FF"/>
    <s v="Lichota"/>
    <s v="Daniel"/>
    <s v="daniel.lichota01@upol.cz"/>
    <s v="CZ OLOMOUC01"/>
    <s v="MA-Earth sciences"/>
    <s v="UNIVERZITA PALACKEHO V OLOMOUCI"/>
    <s v="ČEŠKA"/>
    <s v="Earth sciences"/>
    <n v="2"/>
    <x v="58"/>
    <x v="57"/>
    <s v="REGIONAL GEOGRAPHY OF LATIN AMERICA"/>
    <x v="0"/>
    <x v="1"/>
    <s v=""/>
    <m/>
    <x v="7"/>
    <s v="Winter"/>
    <n v="0"/>
    <n v="0"/>
  </r>
  <r>
    <m/>
    <s v="FF"/>
    <s v="Lichota"/>
    <s v="Daniel"/>
    <s v="daniel.lichota01@upol.cz"/>
    <s v="CZ OLOMOUC01"/>
    <s v="MA-Earth sciences"/>
    <s v="UNIVERZITA PALACKEHO V OLOMOUCI"/>
    <s v="ČEŠKA"/>
    <s v="Earth sciences"/>
    <n v="2"/>
    <x v="23"/>
    <x v="23"/>
    <s v="SPATIAL PLANNING"/>
    <x v="0"/>
    <x v="1"/>
    <s v=""/>
    <m/>
    <x v="7"/>
    <s v="Winter"/>
    <n v="0"/>
    <n v="0"/>
  </r>
  <r>
    <m/>
    <s v="FF"/>
    <s v="Lichota"/>
    <s v="Daniel"/>
    <s v="daniel.lichota01@upol.cz"/>
    <s v="CZ OLOMOUC01"/>
    <s v="MA-Earth sciences"/>
    <s v="UNIVERZITA PALACKEHO V OLOMOUCI"/>
    <s v="ČEŠKA"/>
    <s v="Earth sciences"/>
    <n v="2"/>
    <x v="59"/>
    <x v="58"/>
    <s v="THE DILEMMAS OF KNOWLEDGE"/>
    <x v="0"/>
    <x v="1"/>
    <s v=""/>
    <m/>
    <x v="2"/>
    <s v="Winter"/>
    <n v="0"/>
    <n v="0"/>
  </r>
  <r>
    <m/>
    <s v="FF"/>
    <s v="Lichota"/>
    <s v="Daniel"/>
    <s v="daniel.lichota01@upol.cz"/>
    <s v="CZ OLOMOUC01"/>
    <s v="MA-Earth sciences"/>
    <s v="UNIVERZITA PALACKEHO V OLOMOUCI"/>
    <s v="ČEŠKA"/>
    <s v="Earth sciences"/>
    <n v="2"/>
    <x v="60"/>
    <x v="59"/>
    <s v="URBAN GEOGRAPHY"/>
    <x v="0"/>
    <x v="1"/>
    <s v=""/>
    <m/>
    <x v="7"/>
    <s v="Winter"/>
    <n v="0"/>
    <n v="0"/>
  </r>
  <r>
    <m/>
    <s v="FF"/>
    <s v="Sánchez"/>
    <s v="Daniela"/>
    <s v="daniela.sanchezsanch@edu.uah.es"/>
    <s v="E ALCAL-H01"/>
    <m/>
    <s v="UNIVERSIDAD DE ALCALA"/>
    <s v="ŠPANIJA"/>
    <s v="Psychology"/>
    <s v="8 (skupno s PEF)"/>
    <x v="3"/>
    <x v="3"/>
    <s v="CRITICAL THINKING WITH ELEMENTARY ARGUMENTATION"/>
    <x v="0"/>
    <x v="1"/>
    <s v=""/>
    <m/>
    <x v="1"/>
    <s v="Winter"/>
    <n v="0"/>
    <s v="Elective course. Subject to availability at the beginning of the semester."/>
  </r>
  <r>
    <m/>
    <s v="FF"/>
    <s v="Sánchez"/>
    <s v="Daniela"/>
    <s v="daniela.sanchezsanch@edu.uah.es"/>
    <s v="E ALCAL-H01"/>
    <m/>
    <s v="UNIVERSIDAD DE ALCALA"/>
    <s v="ŠPANIJA"/>
    <s v="Psychology"/>
    <s v="8 (skupno s PEF)"/>
    <x v="4"/>
    <x v="4"/>
    <s v="CULTURE AND PERSONALITY"/>
    <x v="0"/>
    <x v="1"/>
    <s v=""/>
    <m/>
    <x v="3"/>
    <s v="Winter"/>
    <n v="0"/>
    <s v="Elective course. Subject to availability at the beginning of the semester."/>
  </r>
  <r>
    <m/>
    <s v="FF"/>
    <s v="Sánchez"/>
    <s v="Daniela"/>
    <s v="daniela.sanchezsanch@edu.uah.es"/>
    <s v="E ALCAL-H01"/>
    <m/>
    <s v="UNIVERSIDAD DE ALCALA"/>
    <s v="ŠPANIJA"/>
    <s v="Psychology"/>
    <s v="8 (skupno s PEF)"/>
    <x v="7"/>
    <x v="7"/>
    <s v="HUMANS BETWEEN NATURE, SOCIETY AND CULTURE"/>
    <x v="0"/>
    <x v="1"/>
    <s v=""/>
    <m/>
    <x v="3"/>
    <s v="Winter"/>
    <n v="0"/>
    <s v="Elective course. Subject to availability at the beginning of the semester."/>
  </r>
  <r>
    <m/>
    <s v="FF"/>
    <s v="Cano Pérez"/>
    <s v="Isabel"/>
    <s v="icperez149@gmail.com"/>
    <s v="E MALAGA01"/>
    <s v="BA-Psychology"/>
    <s v="UNIVERSIDAD DE MALAGA"/>
    <s v="ŠPANIJA"/>
    <s v="Psychology"/>
    <n v="5"/>
    <x v="55"/>
    <x v="54"/>
    <s v="EDUCATIONAL PSYCHOLOGY 2"/>
    <x v="0"/>
    <x v="0"/>
    <n v="0"/>
    <m/>
    <x v="1"/>
    <s v="Summer"/>
    <s v="Only students of Psychology; in the form of individual consultations and seminars for Erasmus students"/>
    <n v="0"/>
  </r>
  <r>
    <m/>
    <s v="FF"/>
    <s v="Sánchez"/>
    <s v="Daniela"/>
    <s v="daniela.sanchezsanch@edu.uah.es"/>
    <s v="E ALCAL-H01"/>
    <m/>
    <s v="UNIVERSIDAD DE ALCALA"/>
    <s v="ŠPANIJA"/>
    <s v="Psychology"/>
    <s v="8 (skupno s PEF)"/>
    <x v="25"/>
    <x v="25"/>
    <s v="SCHOOL COUNSELLING"/>
    <x v="0"/>
    <x v="0"/>
    <n v="2"/>
    <m/>
    <x v="0"/>
    <s v="Winter"/>
    <s v="Only students of Pedagogy; in the form of individual consultations for Erasmus students"/>
    <n v="0"/>
  </r>
  <r>
    <m/>
    <s v="FERI"/>
    <s v="Jabůrek"/>
    <s v="David"/>
    <s v=""/>
    <s v="CZ BRNO05"/>
    <m/>
    <s v="MASARYKOVA UNIVERZITA"/>
    <s v="ČEŠKA"/>
    <s v="Sociology and cultural studies"/>
    <n v="1"/>
    <x v="61"/>
    <x v="60"/>
    <s v="SOCIO-ECONOMIC STRUCTURES OF SLOVENIAN REGIONS"/>
    <x v="0"/>
    <x v="1"/>
    <s v=""/>
    <m/>
    <x v="7"/>
    <s v="Winter"/>
    <n v="0"/>
    <n v="0"/>
  </r>
  <r>
    <m/>
    <s v="FERI"/>
    <s v="Jabůrek"/>
    <s v="David"/>
    <s v=""/>
    <s v="CZ BRNO05"/>
    <m/>
    <s v="MASARYKOVA UNIVERZITA"/>
    <s v="ČEŠKA"/>
    <s v="Sociology and cultural studies"/>
    <n v="1"/>
    <x v="2"/>
    <x v="2"/>
    <s v="SPORT AND HUMANITIES"/>
    <x v="0"/>
    <x v="1"/>
    <s v=""/>
    <m/>
    <x v="2"/>
    <s v="Winter"/>
    <n v="0"/>
    <s v="Elective course. Subject to availability at the beginning of the semester."/>
  </r>
  <r>
    <m/>
    <s v="FERI"/>
    <s v="Jabůrek"/>
    <s v="David"/>
    <s v=""/>
    <s v="CZ BRNO05"/>
    <m/>
    <s v="MASARYKOVA UNIVERZITA"/>
    <s v="ČEŠKA"/>
    <s v="Sociology and cultural studies"/>
    <n v="1"/>
    <x v="60"/>
    <x v="59"/>
    <s v="URBAN GEOGRAPHY"/>
    <x v="0"/>
    <x v="1"/>
    <s v=""/>
    <m/>
    <x v="7"/>
    <s v="Winter"/>
    <n v="0"/>
    <n v="0"/>
  </r>
  <r>
    <n v="11"/>
    <s v="EPF"/>
    <s v="Glavnik"/>
    <s v="Domagoj"/>
    <s v=""/>
    <s v="HR VARAZDI02"/>
    <s v="BA-Business and Management"/>
    <s v="SVEUCILISTE SJEVER"/>
    <s v="HRVAŠKA"/>
    <m/>
    <s v="/"/>
    <x v="18"/>
    <x v="18"/>
    <s v="ECONOMIC GEOGRAPHY"/>
    <x v="0"/>
    <x v="1"/>
    <s v=""/>
    <m/>
    <x v="7"/>
    <s v="Winter"/>
    <n v="0"/>
    <n v="0"/>
  </r>
  <r>
    <m/>
    <s v="FF"/>
    <s v="Tripoli"/>
    <s v="Martina"/>
    <s v="martina.tripolib@gmail.com"/>
    <s v="E MALAGA01"/>
    <s v="BA-Psychology"/>
    <s v="UNIVERSIDAD DE MALAGA"/>
    <s v="ŠPANIJA"/>
    <s v="Psychology"/>
    <n v="5"/>
    <x v="55"/>
    <x v="54"/>
    <s v="EDUCATIONAL PSYCHOLOGY 2"/>
    <x v="0"/>
    <x v="0"/>
    <n v="0"/>
    <m/>
    <x v="1"/>
    <s v="Summer"/>
    <s v="Only students of Psychology; in the form of individual consultations and seminars for Erasmus students"/>
    <n v="0"/>
  </r>
  <r>
    <m/>
    <s v="FF"/>
    <s v="Gómez Llopis"/>
    <s v="Dora"/>
    <s v="doretagollo85@gmail.com"/>
    <s v="E VALENCI01"/>
    <s v="BA-English studies"/>
    <s v="UNIVERSITAT DE VALENCIA (ESTUDI GENERAL) UVEG"/>
    <s v="ŠPANIJA"/>
    <s v="Language acquisition"/>
    <s v="2+2"/>
    <x v="46"/>
    <x v="45"/>
    <s v="ENGLISH LANGUAGE - SELECTED TOPICS FROM LINGUISTICS"/>
    <x v="0"/>
    <x v="7"/>
    <n v="5"/>
    <m/>
    <x v="5"/>
    <s v="Summer"/>
    <s v="Only students of English"/>
    <n v="0"/>
  </r>
  <r>
    <m/>
    <s v="FF"/>
    <s v="Rivera Martínez "/>
    <s v="Sherezade "/>
    <s v="sherezaderive@gmail.com"/>
    <s v="E MALAGA01"/>
    <s v="BA-Psychology"/>
    <s v="UNIVERSIDAD DE MALAGA"/>
    <s v="ŠPANIJA"/>
    <s v="Psychology"/>
    <n v="5"/>
    <x v="55"/>
    <x v="54"/>
    <s v="EDUCATIONAL PSYCHOLOGY 2"/>
    <x v="0"/>
    <x v="0"/>
    <n v="0"/>
    <m/>
    <x v="1"/>
    <s v="Summer"/>
    <s v="Only students of Psychology; in the form of individual consultations and seminars for Erasmus students"/>
    <n v="0"/>
  </r>
  <r>
    <m/>
    <s v="FF"/>
    <s v="Gómez Llopis"/>
    <s v="Dora"/>
    <s v="doretagollo85@gmail.com"/>
    <s v="E VALENCI01"/>
    <s v="BA-English studies"/>
    <s v="UNIVERSITAT DE VALENCIA (ESTUDI GENERAL) UVEG"/>
    <s v="ŠPANIJA"/>
    <s v="Language acquisition"/>
    <s v="2+2"/>
    <x v="47"/>
    <x v="46"/>
    <s v="ENGLISH LANGUAGE – WORD FORMATION"/>
    <x v="0"/>
    <x v="7"/>
    <n v="5"/>
    <m/>
    <x v="5"/>
    <s v="Summer"/>
    <s v="Only students of English"/>
    <n v="0"/>
  </r>
  <r>
    <m/>
    <s v="FF"/>
    <s v="Saldaña Afán "/>
    <s v="Teresa María "/>
    <s v="teresasaldanaafan@gmail.com"/>
    <s v="E MALAGA01"/>
    <s v="BA-Psychology"/>
    <s v="UNIVERSIDAD DE MALAGA"/>
    <s v="ŠPANIJA"/>
    <s v="Psychology"/>
    <n v="5"/>
    <x v="55"/>
    <x v="54"/>
    <s v="EDUCATIONAL PSYCHOLOGY 2"/>
    <x v="0"/>
    <x v="0"/>
    <n v="0"/>
    <m/>
    <x v="1"/>
    <s v="Summer"/>
    <s v="Only students of Psychology; in the form of individual consultations and seminars for Erasmus students"/>
    <n v="0"/>
  </r>
  <r>
    <m/>
    <s v="FF"/>
    <s v="Gómez Llopis"/>
    <s v="Dora"/>
    <s v="doretagollo85@gmail.com"/>
    <s v="E VALENCI01"/>
    <s v="BA-English studies"/>
    <s v="UNIVERSITAT DE VALENCIA (ESTUDI GENERAL) UVEG"/>
    <s v="ŠPANIJA"/>
    <s v="Language acquisition"/>
    <s v="2+2"/>
    <x v="45"/>
    <x v="44"/>
    <s v="ENGLISH LITERATURE: THE ROMANTICS TO THE FIN-DE-SIECLE"/>
    <x v="0"/>
    <x v="7"/>
    <n v="4"/>
    <m/>
    <x v="5"/>
    <s v="Summer"/>
    <s v="Only students of English. Lecturer Tomaž Onič"/>
    <n v="0"/>
  </r>
  <r>
    <m/>
    <s v="FF"/>
    <s v="Gómez Llopis"/>
    <s v="Dora"/>
    <s v="doretagollo85@gmail.com"/>
    <s v="E VALENCI01"/>
    <s v="BA-English studies"/>
    <s v="UNIVERSITAT DE VALENCIA (ESTUDI GENERAL) UVEG"/>
    <s v="ŠPANIJA"/>
    <s v="Language acquisition"/>
    <s v="2+2"/>
    <x v="62"/>
    <x v="61"/>
    <s v="INTERPRETATION OF ENGLISH LITERARY TEXTS"/>
    <x v="0"/>
    <x v="7"/>
    <n v="5"/>
    <m/>
    <x v="5"/>
    <s v="Summer"/>
    <s v="Only students of English"/>
    <n v="0"/>
  </r>
  <r>
    <m/>
    <s v="PEF"/>
    <s v="Barrio Cabaleiro"/>
    <s v="Antía"/>
    <s v=""/>
    <s v="E VIGO01"/>
    <s v="BA-Education"/>
    <s v="UNIVERSIDAD DE VIGO"/>
    <s v="ŠPANIJA"/>
    <m/>
    <m/>
    <x v="63"/>
    <x v="62"/>
    <s v="ENGLISH DIDACTICS 1"/>
    <x v="1"/>
    <x v="8"/>
    <n v="0"/>
    <m/>
    <x v="5"/>
    <s v="Winter"/>
    <s v="Only students of teaching English (future teachers of English)"/>
    <n v="0"/>
  </r>
  <r>
    <m/>
    <s v="FF"/>
    <s v="Castro Torres"/>
    <s v="Maria "/>
    <s v="mcastrotorres317@gmail.com"/>
    <s v="E GRANADA01"/>
    <s v="BA-Pedagogy"/>
    <s v="UNIVERSIDAD DE GRANADA "/>
    <s v="ŠPANIJA"/>
    <s v="Pedagogy"/>
    <n v="2"/>
    <x v="63"/>
    <x v="62"/>
    <s v="ENGLISH DIDACTICS 1"/>
    <x v="0"/>
    <x v="8"/>
    <n v="0"/>
    <m/>
    <x v="5"/>
    <s v="Winter"/>
    <s v="Only students of teaching English (future teachers of English)"/>
    <n v="0"/>
  </r>
  <r>
    <m/>
    <s v="FF"/>
    <s v="Gómez Llopis"/>
    <s v="Dora"/>
    <s v="doretagollo85@gmail.com"/>
    <s v="E VALENCI01"/>
    <s v="BA-English studies"/>
    <s v="UNIVERSITAT DE VALENCIA (ESTUDI GENERAL) UVEG"/>
    <s v="ŠPANIJA"/>
    <s v="Language acquisition"/>
    <s v="2+2"/>
    <x v="50"/>
    <x v="49"/>
    <s v="LANGUAGE DEVELOPMENT 2"/>
    <x v="0"/>
    <x v="7"/>
    <n v="5"/>
    <m/>
    <x v="5"/>
    <s v="Summer"/>
    <s v="Only students of English"/>
    <n v="0"/>
  </r>
  <r>
    <m/>
    <s v="FF"/>
    <s v="López Sánchez "/>
    <s v="Paula"/>
    <s v="paulalopezsn@correo.ugr.es"/>
    <s v="E GRANADA01"/>
    <s v="BA-Primary Education"/>
    <s v="UNIVERSIDAD DE GRANADA "/>
    <s v="ŠPANIJA"/>
    <s v="Education"/>
    <n v="2"/>
    <x v="63"/>
    <x v="62"/>
    <s v="ENGLISH DIDACTICS 1"/>
    <x v="0"/>
    <x v="8"/>
    <n v="0"/>
    <m/>
    <x v="5"/>
    <s v="Winter"/>
    <s v="Only students of teaching English (future teachers of English)"/>
    <n v="0"/>
  </r>
  <r>
    <m/>
    <s v="FF"/>
    <s v="Gómez Llopis"/>
    <s v="Dora"/>
    <s v="doretagollo85@gmail.com"/>
    <s v="E VALENCI01"/>
    <s v="BA-English studies"/>
    <s v="UNIVERSITAT DE VALENCIA (ESTUDI GENERAL) UVEG"/>
    <s v="ŠPANIJA"/>
    <s v="Language acquisition"/>
    <s v="2+2"/>
    <x v="49"/>
    <x v="48"/>
    <s v="LITERATURE AND IMAGE"/>
    <x v="0"/>
    <x v="4"/>
    <n v="4"/>
    <m/>
    <x v="5"/>
    <s v="Summer"/>
    <n v="0"/>
    <s v="Elective course. Subject to availability at the beginning of the semester."/>
  </r>
  <r>
    <m/>
    <s v="FF"/>
    <s v="Gómez Llopis"/>
    <s v="Dora"/>
    <s v="doretagollo85@gmail.com"/>
    <s v="E VALENCI01"/>
    <s v="BA-English studies"/>
    <s v="UNIVERSITAT DE VALENCIA (ESTUDI GENERAL) UVEG"/>
    <s v="ŠPANIJA"/>
    <s v="Language acquisition"/>
    <s v="2+2"/>
    <x v="64"/>
    <x v="63"/>
    <s v="MODERN ENGLISH POETRY"/>
    <x v="0"/>
    <x v="3"/>
    <n v="1"/>
    <m/>
    <x v="5"/>
    <s v="Winter"/>
    <s v="Only master level students of English. Lecturer Michelle Gadpaille"/>
    <s v="Potrdila MG."/>
  </r>
  <r>
    <m/>
    <s v="FF"/>
    <s v="Özalp"/>
    <s v="Ahmet Enes"/>
    <s v="aenesozalp@gmail.com"/>
    <s v="TR KARS01"/>
    <s v="BA-English Language and Literature"/>
    <s v="KAFKAS UNIVERSITESI"/>
    <s v="TURČIJA"/>
    <s v="Education"/>
    <s v="*"/>
    <x v="65"/>
    <x v="64"/>
    <s v="ENGLISH LANGUAGE – INTRODUCTION TO DISCOURSE ANALYSIS"/>
    <x v="0"/>
    <x v="4"/>
    <n v="0"/>
    <m/>
    <x v="5"/>
    <s v="Winter"/>
    <s v="Only students of English"/>
    <n v="0"/>
  </r>
  <r>
    <m/>
    <s v="FF"/>
    <s v="Ökmen"/>
    <s v="Evindar"/>
    <s v="okmenevin48@gmail.com"/>
    <s v="TR DENIZLI01"/>
    <s v="BA-English Language and Literature"/>
    <s v="PAMUKKALE UNIVERSITESI"/>
    <s v="TURČIJA"/>
    <s v="Language acquisition"/>
    <n v="6"/>
    <x v="65"/>
    <x v="64"/>
    <s v="ENGLISH LANGUAGE – INTRODUCTION TO DISCOURSE ANALYSIS"/>
    <x v="0"/>
    <x v="4"/>
    <n v="0"/>
    <m/>
    <x v="5"/>
    <s v="Winter"/>
    <s v="Only students of English"/>
    <n v="0"/>
  </r>
  <r>
    <m/>
    <s v="FF"/>
    <s v="Kholdorbekov"/>
    <s v="Dildorbek"/>
    <s v="dk31569@seeu.edu.mk"/>
    <s v="MK TETOVO02"/>
    <s v="BA-English Language and Literature"/>
    <s v="SOUTH EAST EUROPEAN UNIVERSITY TETOVO"/>
    <s v="REPUBLIKA SEVERNA MAKEDONIJA"/>
    <s v="Language acquisition"/>
    <n v="2"/>
    <x v="65"/>
    <x v="64"/>
    <s v="ENGLISH LANGUAGE – INTRODUCTION TO DISCOURSE ANALYSIS"/>
    <x v="0"/>
    <x v="4"/>
    <n v="0"/>
    <m/>
    <x v="5"/>
    <s v="Winter"/>
    <s v="Only students of English"/>
    <n v="0"/>
  </r>
  <r>
    <m/>
    <s v="FF"/>
    <s v="Jin"/>
    <s v="Jiaming"/>
    <s v="jiamingjin287@gmail.com"/>
    <m/>
    <s v="BA-English Language and Literature"/>
    <s v="Hangzhou Normal university"/>
    <s v="China"/>
    <m/>
    <m/>
    <x v="65"/>
    <x v="64"/>
    <s v="ENGLISH LANGUAGE – INTRODUCTION TO DISCOURSE ANALYSIS"/>
    <x v="0"/>
    <x v="4"/>
    <n v="0"/>
    <m/>
    <x v="5"/>
    <s v="Winter"/>
    <s v="Only students of English"/>
    <n v="0"/>
  </r>
  <r>
    <m/>
    <s v="FF"/>
    <s v="Wang"/>
    <s v="Jiayi"/>
    <s v="janezhou307@gmail.com"/>
    <m/>
    <s v="BA-English Language and Literature"/>
    <s v="Hangzhou Normal university"/>
    <s v="China"/>
    <m/>
    <m/>
    <x v="65"/>
    <x v="64"/>
    <s v="ENGLISH LANGUAGE – INTRODUCTION TO DISCOURSE ANALYSIS"/>
    <x v="0"/>
    <x v="4"/>
    <n v="0"/>
    <m/>
    <x v="5"/>
    <s v="Winter"/>
    <s v="Only students of English"/>
    <n v="0"/>
  </r>
  <r>
    <m/>
    <s v="FF"/>
    <s v="Bocharnikova"/>
    <s v="Natalia"/>
    <s v="alu0101731988@ull.edu.es"/>
    <s v="E TENERIF01"/>
    <s v="BA-English studies"/>
    <s v="Universidad de la Laguna"/>
    <s v="ŠPANIJA"/>
    <s v="Languages"/>
    <n v="3"/>
    <x v="65"/>
    <x v="64"/>
    <s v="ENGLISH LANGUAGE – INTRODUCTION TO DISCOURSE ANALYSIS"/>
    <x v="0"/>
    <x v="4"/>
    <n v="0"/>
    <m/>
    <x v="5"/>
    <s v="Winter"/>
    <s v="Only students of English"/>
    <n v="0"/>
  </r>
  <r>
    <m/>
    <s v="FF"/>
    <s v="Özalp"/>
    <s v="Ahmet Enes"/>
    <s v="aenesozalp@gmail.com"/>
    <s v="TR KARS01"/>
    <s v="BA-English Language and Literature"/>
    <s v="KAFKAS UNIVERSITESI"/>
    <s v="TURČIJA"/>
    <s v="Education"/>
    <s v="*"/>
    <x v="66"/>
    <x v="65"/>
    <s v="ENGLISH LANGUAGE – INTRODUCTION TO ENGLISH LINGUISTICS"/>
    <x v="0"/>
    <x v="7"/>
    <n v="-2"/>
    <m/>
    <x v="5"/>
    <s v="Winter"/>
    <s v="Only students of English"/>
    <n v="0"/>
  </r>
  <r>
    <m/>
    <s v="FF"/>
    <s v="Santana Granado"/>
    <s v="Alejandra del Carmen"/>
    <s v="alejandraa.sgd@gmail.com"/>
    <s v="E TENERIF01"/>
    <m/>
    <s v="Universidad de la Laguna"/>
    <s v="ŠPANIJA"/>
    <s v="Arts and humanities "/>
    <n v="7"/>
    <x v="66"/>
    <x v="65"/>
    <s v="ENGLISH LANGUAGE – INTRODUCTION TO ENGLISH LINGUISTICS"/>
    <x v="0"/>
    <x v="7"/>
    <n v="-2"/>
    <m/>
    <x v="5"/>
    <s v="Winter"/>
    <s v="Only students of English"/>
    <n v="0"/>
  </r>
  <r>
    <m/>
    <s v="FF"/>
    <s v="Ökmen"/>
    <s v="Evindar"/>
    <s v="okmenevin48@gmail.com"/>
    <s v="TR DENIZLI01"/>
    <s v="BA-English Language and Literature"/>
    <s v="PAMUKKALE UNIVERSITESI"/>
    <s v="TURČIJA"/>
    <s v="Language acquisition"/>
    <n v="6"/>
    <x v="66"/>
    <x v="65"/>
    <s v="ENGLISH LANGUAGE – INTRODUCTION TO ENGLISH LINGUISTICS"/>
    <x v="0"/>
    <x v="7"/>
    <n v="-2"/>
    <m/>
    <x v="5"/>
    <s v="Winter"/>
    <s v="Only students of English"/>
    <n v="0"/>
  </r>
  <r>
    <m/>
    <s v="FF"/>
    <s v="Kholdorbekov"/>
    <s v="Dildorbek"/>
    <s v="dk31569@seeu.edu.mk"/>
    <s v="MK TETOVO02"/>
    <s v="BA-English Language and Literature"/>
    <s v="SOUTH EAST EUROPEAN UNIVERSITY TETOVO"/>
    <s v="REPUBLIKA SEVERNA MAKEDONIJA"/>
    <s v="Language acquisition"/>
    <n v="2"/>
    <x v="42"/>
    <x v="41"/>
    <s v="METHODOLOGY OF PEDAGOGICAL RESEARCH"/>
    <x v="0"/>
    <x v="0"/>
    <n v="2"/>
    <m/>
    <x v="0"/>
    <s v="Winter"/>
    <s v="Only for Faculty of Arts Erasmus students of Pedagogy"/>
    <n v="0"/>
  </r>
  <r>
    <m/>
    <s v="FF"/>
    <s v="Kholdorbekov"/>
    <s v="Dildorbek"/>
    <s v="dk31569@seeu.edu.mk"/>
    <s v="MK TETOVO02"/>
    <s v="BA-English Language and Literature"/>
    <s v="SOUTH EAST EUROPEAN UNIVERSITY TETOVO"/>
    <s v="REPUBLIKA SEVERNA MAKEDONIJA"/>
    <s v="Language acquisition"/>
    <n v="2"/>
    <x v="66"/>
    <x v="65"/>
    <s v="ENGLISH LANGUAGE – INTRODUCTION TO ENGLISH LINGUISTICS"/>
    <x v="1"/>
    <x v="7"/>
    <n v="-2"/>
    <m/>
    <x v="5"/>
    <s v="Winter"/>
    <s v="Only students of English"/>
    <n v="0"/>
  </r>
  <r>
    <m/>
    <s v="FF"/>
    <s v="Qi"/>
    <s v="Hanyu"/>
    <s v="2714852808@qq.com"/>
    <m/>
    <s v="BA-English Language and Literature"/>
    <s v="Hangzhou Normal university"/>
    <s v="China"/>
    <m/>
    <m/>
    <x v="66"/>
    <x v="65"/>
    <s v="ENGLISH LANGUAGE – INTRODUCTION TO ENGLISH LINGUISTICS"/>
    <x v="0"/>
    <x v="7"/>
    <n v="-2"/>
    <m/>
    <x v="5"/>
    <s v="Winter"/>
    <s v="Only students of English"/>
    <n v="0"/>
  </r>
  <r>
    <m/>
    <s v="FF"/>
    <s v="Kholdorbekov"/>
    <s v="Dildorbek"/>
    <s v="dk31569@seeu.edu.mk"/>
    <s v="MK TETOVO02"/>
    <s v="BA-English Language and Literature"/>
    <s v="SOUTH EAST EUROPEAN UNIVERSITY TETOVO"/>
    <s v="REPUBLIKA SEVERNA MAKEDONIJA"/>
    <s v="Language acquisition"/>
    <n v="2"/>
    <x v="32"/>
    <x v="32"/>
    <s v="ROMAN HISTORY AND THE SLOVENE TERRITORY IN ANTIQUITY"/>
    <x v="0"/>
    <x v="1"/>
    <s v=""/>
    <m/>
    <x v="8"/>
    <s v="Winter"/>
    <s v="Individual consultations in English"/>
    <n v="0"/>
  </r>
  <r>
    <m/>
    <s v="FF"/>
    <s v="Kholdorbekov"/>
    <s v="Dildorbek"/>
    <s v="dk31569@seeu.edu.mk"/>
    <s v="MK TETOVO02"/>
    <s v="BA-English Language and Literature"/>
    <s v="SOUTH EAST EUROPEAN UNIVERSITY TETOVO"/>
    <s v="REPUBLIKA SEVERNA MAKEDONIJA"/>
    <s v="Language acquisition"/>
    <n v="2"/>
    <x v="35"/>
    <x v="34"/>
    <s v="INTRODUCTION TO ENGLISH LITERATURE FOR TRANSLATORS AND INTERPRETERS"/>
    <x v="0"/>
    <x v="1"/>
    <s v=""/>
    <m/>
    <x v="10"/>
    <s v="Winter"/>
    <n v="0"/>
    <n v="0"/>
  </r>
  <r>
    <m/>
    <s v="FF"/>
    <s v="Rodrigues"/>
    <s v="Margarida"/>
    <s v="margarida.gaspar.rodrigues.mgr@gmail.com"/>
    <s v="P MONTE-D02"/>
    <s v="BA-Psyhology"/>
    <s v="EGAS MONIZ - COOPERATIVA DE ENSINO SUPERIOR, CRL"/>
    <s v="TURČIJA"/>
    <s v="Psychology"/>
    <n v="2"/>
    <x v="7"/>
    <x v="7"/>
    <s v="HUMANS BETWEEN NATURE, SOCIETY AND CULTURE"/>
    <x v="0"/>
    <x v="1"/>
    <s v=""/>
    <m/>
    <x v="3"/>
    <s v="Winter"/>
    <n v="0"/>
    <s v="Elective course. Subject to availability at the beginning of the semester."/>
  </r>
  <r>
    <m/>
    <s v="FF"/>
    <s v="Rodrigues"/>
    <s v="Margarida"/>
    <s v="margarida.gaspar.rodrigues.mgr@gmail.com"/>
    <s v="P MONTE-D02"/>
    <s v="BA-Psyhology"/>
    <s v="EGAS MONIZ - COOPERATIVA DE ENSINO SUPERIOR, CRL"/>
    <s v="TURČIJA"/>
    <s v="Psychology"/>
    <n v="2"/>
    <x v="67"/>
    <x v="66"/>
    <s v="ANALYSES OF SCIENTIFIC TEXTS FROM HUMANITIES AND SOCIAL SCIENCES"/>
    <x v="0"/>
    <x v="1"/>
    <s v=""/>
    <m/>
    <x v="3"/>
    <s v="Winter"/>
    <n v="0"/>
    <n v="0"/>
  </r>
  <r>
    <m/>
    <s v="FF"/>
    <s v="Rodrigues"/>
    <s v="Margarida"/>
    <s v="margarida.gaspar.rodrigues.mgr@gmail.com"/>
    <s v="P MONTE-D02"/>
    <s v="BA-Psyhology"/>
    <s v="EGAS MONIZ - COOPERATIVA DE ENSINO SUPERIOR, CRL"/>
    <s v="TURČIJA"/>
    <s v="Psychology"/>
    <n v="2"/>
    <x v="4"/>
    <x v="4"/>
    <s v="CULTURE AND PERSONALITY"/>
    <x v="0"/>
    <x v="1"/>
    <s v=""/>
    <m/>
    <x v="3"/>
    <s v="Winter"/>
    <n v="0"/>
    <s v="Elective course. Subject to availability at the beginning of the semester."/>
  </r>
  <r>
    <m/>
    <s v="FF"/>
    <s v="Rodrigues"/>
    <s v="Margarida"/>
    <s v="margarida.gaspar.rodrigues.mgr@gmail.com"/>
    <s v="P MONTE-D02"/>
    <s v="BA-Psyhology"/>
    <s v="EGAS MONIZ - COOPERATIVA DE ENSINO SUPERIOR, CRL"/>
    <s v="TURČIJA"/>
    <s v="Psychology"/>
    <n v="2"/>
    <x v="8"/>
    <x v="8"/>
    <s v="HISTORY OF THE MENTAL"/>
    <x v="0"/>
    <x v="1"/>
    <s v=""/>
    <m/>
    <x v="1"/>
    <s v="Winter"/>
    <n v="0"/>
    <n v="0"/>
  </r>
  <r>
    <m/>
    <s v="FF"/>
    <s v="Rodrigues"/>
    <s v="Margarida"/>
    <s v="margarida.gaspar.rodrigues.mgr@gmail.com"/>
    <s v="P MONTE-D02"/>
    <s v="BA-Psyhology"/>
    <s v="EGAS MONIZ - COOPERATIVA DE ENSINO SUPERIOR, CRL"/>
    <s v="TURČIJA"/>
    <s v="Psychology"/>
    <n v="2"/>
    <x v="3"/>
    <x v="3"/>
    <s v="CRITICAL THINKING WITH ELEMENTARY ARGUMENTATION"/>
    <x v="0"/>
    <x v="1"/>
    <s v=""/>
    <m/>
    <x v="1"/>
    <s v="Winter"/>
    <n v="0"/>
    <s v="Elective course. Subject to availability at the beginning of the semester."/>
  </r>
  <r>
    <m/>
    <s v="FF"/>
    <s v="Rodrigues"/>
    <s v="Margarida"/>
    <s v="margarida.gaspar.rodrigues.mgr@gmail.com"/>
    <s v="P MONTE-D02"/>
    <s v="BA-Psyhology"/>
    <s v="EGAS MONIZ - COOPERATIVA DE ENSINO SUPERIOR, CRL"/>
    <s v="TURČIJA"/>
    <s v="Psychology"/>
    <n v="2"/>
    <x v="41"/>
    <x v="40"/>
    <s v="SOCIAL ANTHROPOLOGY I"/>
    <x v="0"/>
    <x v="1"/>
    <s v=""/>
    <m/>
    <x v="3"/>
    <s v="Winter"/>
    <n v="0"/>
    <n v="0"/>
  </r>
  <r>
    <m/>
    <s v="FF"/>
    <s v="Nedvědová"/>
    <s v="Hana"/>
    <s v="63038@pos.hds.cz"/>
    <s v="CZ PARDUB01"/>
    <s v="BA-History"/>
    <s v="UNIVERZITA PARDUBICE"/>
    <s v="ČEŠKA"/>
    <s v="Sociology and cultural studies"/>
    <n v="2"/>
    <x v="19"/>
    <x v="19"/>
    <s v="GEOGRAPHY OF SETTLEMENTS"/>
    <x v="0"/>
    <x v="1"/>
    <s v=""/>
    <m/>
    <x v="7"/>
    <s v="Winter"/>
    <n v="0"/>
    <n v="0"/>
  </r>
  <r>
    <m/>
    <s v="FF"/>
    <s v="Nedvědová"/>
    <s v="Hana"/>
    <s v="63038@pos.hds.cz"/>
    <s v="CZ PARDUB01"/>
    <s v="BA-History"/>
    <s v="UNIVERZITA PARDUBICE"/>
    <s v="ČEŠKA"/>
    <s v="Sociology and cultural studies"/>
    <n v="2"/>
    <x v="68"/>
    <x v="67"/>
    <s v="HISTORY OF ARHITECTURE"/>
    <x v="1"/>
    <x v="5"/>
    <n v="1"/>
    <m/>
    <x v="9"/>
    <s v="Winter"/>
    <s v="Only for Faculty of Arts students of Arts History. Individual consultations and exam in English."/>
    <n v="0"/>
  </r>
  <r>
    <m/>
    <s v="FF"/>
    <s v="Nedvědová"/>
    <s v="Hana"/>
    <s v="63038@pos.hds.cz"/>
    <s v="CZ PARDUB01"/>
    <s v="BA-History"/>
    <s v="UNIVERZITA PARDUBICE"/>
    <s v="ČEŠKA"/>
    <s v="Sociology and cultural studies"/>
    <n v="2"/>
    <x v="30"/>
    <x v="30"/>
    <s v="HISTORY OF PAINTING"/>
    <x v="1"/>
    <x v="5"/>
    <n v="1"/>
    <m/>
    <x v="9"/>
    <s v="Winter"/>
    <s v="Only for Faculty of Arts students of Arts History. Individual consultations and exam in English."/>
    <n v="0"/>
  </r>
  <r>
    <m/>
    <s v="FF"/>
    <s v="Nedvědová"/>
    <s v="Hana"/>
    <s v="63038@pos.hds.cz"/>
    <s v="CZ PARDUB01"/>
    <s v="BA-History"/>
    <s v="UNIVERZITA PARDUBICE"/>
    <s v="ČEŠKA"/>
    <s v="Sociology and cultural studies"/>
    <n v="2"/>
    <x v="31"/>
    <x v="31"/>
    <s v="NON-EUROPEAN HISTORY IN THE EARLY MODERN PERIOD"/>
    <x v="0"/>
    <x v="1"/>
    <s v=""/>
    <m/>
    <x v="8"/>
    <s v="Winter"/>
    <s v="Individual consultations in English"/>
    <n v="0"/>
  </r>
  <r>
    <m/>
    <s v="FF"/>
    <s v="Nedvědová"/>
    <s v="Hana"/>
    <s v="63038@pos.hds.cz"/>
    <s v="CZ PARDUB01"/>
    <s v="BA-History"/>
    <s v="UNIVERZITA PARDUBICE"/>
    <s v="ČEŠKA"/>
    <s v="Sociology and cultural studies"/>
    <n v="2"/>
    <x v="17"/>
    <x v="17"/>
    <s v="POPULATION GEOGRAPHY"/>
    <x v="0"/>
    <x v="1"/>
    <s v=""/>
    <m/>
    <x v="7"/>
    <s v="Winter"/>
    <n v="0"/>
    <n v="0"/>
  </r>
  <r>
    <m/>
    <s v="FF"/>
    <s v="Nedvědová"/>
    <s v="Hana"/>
    <s v="63038@pos.hds.cz"/>
    <s v="CZ PARDUB01"/>
    <s v="BA-History"/>
    <s v="UNIVERZITA PARDUBICE"/>
    <s v="ČEŠKA"/>
    <s v="Sociology and cultural studies"/>
    <n v="2"/>
    <x v="60"/>
    <x v="59"/>
    <s v="URBAN GEOGRAPHY"/>
    <x v="0"/>
    <x v="1"/>
    <s v=""/>
    <m/>
    <x v="7"/>
    <s v="Winter"/>
    <n v="0"/>
    <n v="0"/>
  </r>
  <r>
    <s v="Ni na voljo"/>
    <s v="FF"/>
    <s v="Qi"/>
    <s v="Hanyu"/>
    <s v="2714852808@qq.com"/>
    <m/>
    <s v="BA-English Language and Literature"/>
    <s v="Hangzhou Normal university"/>
    <s v="China"/>
    <m/>
    <m/>
    <x v="69"/>
    <x v="68"/>
    <s v="DIDACTICS"/>
    <x v="0"/>
    <x v="9"/>
    <s v=""/>
    <m/>
    <x v="11"/>
    <s v="Winter"/>
    <e v="#N/A"/>
    <e v="#N/A"/>
  </r>
  <r>
    <m/>
    <s v="FF"/>
    <s v="Jin"/>
    <s v="Jiaming"/>
    <s v="jiamingjin287@gmail.com"/>
    <m/>
    <s v="BA-English Language and Literature"/>
    <s v="Hangzhou Normal university"/>
    <s v="China"/>
    <m/>
    <m/>
    <x v="66"/>
    <x v="65"/>
    <s v="ENGLISH LANGUAGE – INTRODUCTION TO ENGLISH LINGUISTICS"/>
    <x v="0"/>
    <x v="7"/>
    <n v="-2"/>
    <m/>
    <x v="5"/>
    <s v="Winter"/>
    <s v="Only students of English"/>
    <n v="0"/>
  </r>
  <r>
    <m/>
    <s v="FF"/>
    <s v="Wang"/>
    <s v="Jiayi"/>
    <s v="janezhou307@gmail.com"/>
    <m/>
    <s v="BA-English Language and Literature"/>
    <s v="Hangzhou Normal university"/>
    <s v="China"/>
    <m/>
    <m/>
    <x v="66"/>
    <x v="65"/>
    <s v="ENGLISH LANGUAGE – INTRODUCTION TO ENGLISH LINGUISTICS"/>
    <x v="0"/>
    <x v="7"/>
    <n v="-2"/>
    <m/>
    <x v="5"/>
    <s v="Winter"/>
    <s v="Only students of English"/>
    <n v="0"/>
  </r>
  <r>
    <m/>
    <s v="FF"/>
    <s v="Qi"/>
    <s v="Hanyu"/>
    <s v="2714852808@qq.com"/>
    <m/>
    <s v="BA-English Language and Literature"/>
    <s v="Hangzhou Normal university"/>
    <s v="China"/>
    <m/>
    <m/>
    <x v="70"/>
    <x v="29"/>
    <s v="EUROPEAN HISTORY IN THE EARLY MODERN PERIOD"/>
    <x v="0"/>
    <x v="1"/>
    <s v=""/>
    <m/>
    <x v="8"/>
    <s v="Winter"/>
    <s v="Individual consultations in English"/>
    <n v="0"/>
  </r>
  <r>
    <m/>
    <s v="FF"/>
    <s v="Peinado Márquez"/>
    <s v="Marta María"/>
    <s v="martapeinadomarquez2005@gmail.com"/>
    <s v="E GRANADA01"/>
    <s v="BA-Pedagogy"/>
    <s v="UNIVERSIDAD DE GRANADA "/>
    <s v="ŠPANIJA"/>
    <s v="Pedagogy"/>
    <n v="2"/>
    <x v="66"/>
    <x v="65"/>
    <s v="ENGLISH LANGUAGE – INTRODUCTION TO ENGLISH LINGUISTICS"/>
    <x v="0"/>
    <x v="7"/>
    <n v="-2"/>
    <m/>
    <x v="5"/>
    <s v="Winter"/>
    <s v="Only students of English"/>
    <n v="0"/>
  </r>
  <r>
    <m/>
    <s v="FF"/>
    <s v="Bocharnikova"/>
    <s v="Natalia"/>
    <s v="alu0101731988@ull.edu.es"/>
    <s v="E TENERIF01"/>
    <s v="BA-English studies"/>
    <s v="Universidad de la Laguna"/>
    <s v="ŠPANIJA"/>
    <s v="Languages"/>
    <n v="3"/>
    <x v="66"/>
    <x v="65"/>
    <s v="ENGLISH LANGUAGE – INTRODUCTION TO ENGLISH LINGUISTICS"/>
    <x v="0"/>
    <x v="7"/>
    <n v="-2"/>
    <m/>
    <x v="5"/>
    <s v="Winter"/>
    <s v="Only students of English"/>
    <n v="0"/>
  </r>
  <r>
    <m/>
    <s v="FF"/>
    <s v="Xiao"/>
    <s v="Suqi"/>
    <s v="suiikiya1210@gmail.com"/>
    <m/>
    <s v="BA-English Language and Literature"/>
    <s v="Hangzhou Normal university"/>
    <s v="China"/>
    <m/>
    <m/>
    <x v="66"/>
    <x v="65"/>
    <s v="ENGLISH LANGUAGE – INTRODUCTION TO ENGLISH LINGUISTICS"/>
    <x v="0"/>
    <x v="7"/>
    <n v="-2"/>
    <m/>
    <x v="5"/>
    <s v="Winter"/>
    <s v="Only students of English"/>
    <n v="0"/>
  </r>
  <r>
    <m/>
    <s v="FF"/>
    <s v="Berlanga González"/>
    <s v="Irene"/>
    <s v="irenegonzlz5@gmail.com"/>
    <s v="E VALENCI01"/>
    <s v="BA-English studies"/>
    <s v="UNIVERSITAT DE VALENCIA (ESTUDI GENERAL) UVEG"/>
    <s v="ŠPANIJA"/>
    <s v="Language acquisition"/>
    <s v="2+2"/>
    <x v="46"/>
    <x v="45"/>
    <s v="ENGLISH LANGUAGE - SELECTED TOPICS FROM LINGUISTICS"/>
    <x v="0"/>
    <x v="7"/>
    <n v="5"/>
    <m/>
    <x v="5"/>
    <s v="Summer"/>
    <s v="Only students of English"/>
    <n v="0"/>
  </r>
  <r>
    <m/>
    <s v="FF"/>
    <s v="Gómez Llopis"/>
    <s v="Dora"/>
    <s v="doretagollo85@gmail.com"/>
    <s v="E VALENCI01"/>
    <s v="BA-English studies"/>
    <s v="UNIVERSITAT DE VALENCIA (ESTUDI GENERAL) UVEG"/>
    <s v="ŠPANIJA"/>
    <s v="Language acquisition"/>
    <s v="2+2"/>
    <x v="71"/>
    <x v="69"/>
    <s v="ENGLISH LANGUAGE - SYNTAX"/>
    <x v="0"/>
    <x v="7"/>
    <n v="0"/>
    <m/>
    <x v="5"/>
    <s v="Winter"/>
    <s v="Only students of English"/>
    <n v="0"/>
  </r>
  <r>
    <m/>
    <s v="FF"/>
    <s v="Berlanga González"/>
    <s v="Irene"/>
    <s v="irenegonzlz5@gmail.com"/>
    <s v="E VALENCI01"/>
    <s v="BA-English studies"/>
    <s v="UNIVERSITAT DE VALENCIA (ESTUDI GENERAL) UVEG"/>
    <s v="ŠPANIJA"/>
    <s v="Language acquisition"/>
    <s v="2+2"/>
    <x v="47"/>
    <x v="46"/>
    <s v="ENGLISH LANGUAGE – WORD FORMATION"/>
    <x v="0"/>
    <x v="7"/>
    <n v="5"/>
    <m/>
    <x v="5"/>
    <s v="Summer"/>
    <s v="Only students of English"/>
    <n v="0"/>
  </r>
  <r>
    <m/>
    <s v="FF"/>
    <s v="Berlanga González"/>
    <s v="Irene"/>
    <s v="irenegonzlz5@gmail.com"/>
    <s v="E VALENCI01"/>
    <s v="BA-English studies"/>
    <s v="UNIVERSITAT DE VALENCIA (ESTUDI GENERAL) UVEG"/>
    <s v="ŠPANIJA"/>
    <s v="Language acquisition"/>
    <s v="2+2"/>
    <x v="71"/>
    <x v="69"/>
    <s v="ENGLISH LANGUAGE - SYNTAX"/>
    <x v="0"/>
    <x v="7"/>
    <n v="0"/>
    <m/>
    <x v="5"/>
    <s v="Winter"/>
    <s v="Only students of English"/>
    <n v="0"/>
  </r>
  <r>
    <m/>
    <s v="FF"/>
    <s v="Berlanga González"/>
    <s v="Irene"/>
    <s v="irenegonzlz5@gmail.com"/>
    <s v="E VALENCI01"/>
    <s v="BA-English studies"/>
    <s v="UNIVERSITAT DE VALENCIA (ESTUDI GENERAL) UVEG"/>
    <s v="ŠPANIJA"/>
    <s v="Language acquisition"/>
    <s v="2+2"/>
    <x v="45"/>
    <x v="44"/>
    <s v="ENGLISH LITERATURE: THE ROMANTICS TO THE FIN-DE-SIECLE"/>
    <x v="0"/>
    <x v="7"/>
    <n v="4"/>
    <m/>
    <x v="5"/>
    <s v="Summer"/>
    <s v="Only students of English. Lecturer Tomaž Onič"/>
    <n v="0"/>
  </r>
  <r>
    <m/>
    <s v="FF"/>
    <s v="Berlanga González"/>
    <s v="Irene"/>
    <s v="irenegonzlz5@gmail.com"/>
    <s v="E VALENCI01"/>
    <s v="BA-English studies"/>
    <s v="UNIVERSITAT DE VALENCIA (ESTUDI GENERAL) UVEG"/>
    <s v="ŠPANIJA"/>
    <s v="Language acquisition"/>
    <s v="2+2"/>
    <x v="62"/>
    <x v="61"/>
    <s v="INTERPRETATION OF ENGLISH LITERARY TEXTS"/>
    <x v="0"/>
    <x v="7"/>
    <n v="5"/>
    <m/>
    <x v="5"/>
    <s v="Summer"/>
    <s v="Only students of English"/>
    <n v="0"/>
  </r>
  <r>
    <m/>
    <s v="FF"/>
    <s v="Richter Hernández"/>
    <s v="Ivonne"/>
    <s v="ivirichter33@gmail.com"/>
    <s v="E GRANADA01"/>
    <s v="BA-Social and Legal Sciences"/>
    <s v="UNIVERSIDAD DE GRANADA "/>
    <s v="ŠPANIJA"/>
    <m/>
    <n v="2"/>
    <x v="71"/>
    <x v="69"/>
    <s v="ENGLISH LANGUAGE - SYNTAX"/>
    <x v="0"/>
    <x v="7"/>
    <n v="0"/>
    <m/>
    <x v="5"/>
    <s v="Winter"/>
    <s v="Only students of English"/>
    <n v="0"/>
  </r>
  <r>
    <m/>
    <s v="FF"/>
    <s v="Castro Torres"/>
    <s v="Maria "/>
    <s v="mcastrotorres317@gmail.com"/>
    <s v="E GRANADA01"/>
    <s v="BA-Pedagogy"/>
    <s v="UNIVERSIDAD DE GRANADA "/>
    <s v="ŠPANIJA"/>
    <s v="Pedagogy"/>
    <n v="2"/>
    <x v="71"/>
    <x v="69"/>
    <s v="ENGLISH LANGUAGE - SYNTAX"/>
    <x v="0"/>
    <x v="7"/>
    <n v="0"/>
    <m/>
    <x v="5"/>
    <s v="Winter"/>
    <s v="Only students of English"/>
    <n v="0"/>
  </r>
  <r>
    <m/>
    <s v="FF"/>
    <s v="Berlanga González"/>
    <s v="Irene"/>
    <s v="irenegonzlz5@gmail.com"/>
    <s v="E TENERIF01"/>
    <s v="BA-English studies"/>
    <s v="Universidad de la Laguna"/>
    <s v="ŠPANIJA"/>
    <s v="Language acquisition"/>
    <s v="2+2"/>
    <x v="50"/>
    <x v="49"/>
    <s v="LANGUAGE DEVELOPMENT 2"/>
    <x v="0"/>
    <x v="7"/>
    <n v="5"/>
    <m/>
    <x v="5"/>
    <s v="Summer"/>
    <s v="Only students of English"/>
    <n v="0"/>
  </r>
  <r>
    <m/>
    <s v="FF"/>
    <s v="Ufarte Armario"/>
    <s v="Marta"/>
    <s v="martaufartee@correo.ugr.es"/>
    <s v="E GRANADA01"/>
    <m/>
    <s v="UNIVERSIDAD DE GRANADA "/>
    <s v="ŠPANIJA"/>
    <s v="Psychology "/>
    <n v="2"/>
    <x v="71"/>
    <x v="69"/>
    <s v="ENGLISH LANGUAGE - SYNTAX"/>
    <x v="0"/>
    <x v="7"/>
    <n v="0"/>
    <m/>
    <x v="5"/>
    <s v="Winter"/>
    <s v="Only students of English"/>
    <n v="0"/>
  </r>
  <r>
    <m/>
    <s v="FF"/>
    <s v="Peinado Márquez"/>
    <s v="Marta María"/>
    <s v="martapeinadomarquez2005@gmail.com"/>
    <s v="E GRANADA01"/>
    <s v="BA-Pedagogy"/>
    <s v="UNIVERSIDAD DE GRANADA "/>
    <s v="ŠPANIJA"/>
    <s v="Pedagogy"/>
    <n v="2"/>
    <x v="71"/>
    <x v="69"/>
    <s v="ENGLISH LANGUAGE - SYNTAX"/>
    <x v="0"/>
    <x v="7"/>
    <n v="0"/>
    <m/>
    <x v="5"/>
    <s v="Winter"/>
    <s v="Only students of English"/>
    <n v="0"/>
  </r>
  <r>
    <m/>
    <s v="FF"/>
    <s v="Berlanga González"/>
    <s v="Irene"/>
    <s v="irenegonzlz5@gmail.com"/>
    <s v="E TENERIF01"/>
    <s v="BA-English studies"/>
    <s v="Universidad de la Laguna"/>
    <s v="ŠPANIJA"/>
    <s v="Language acquisition"/>
    <s v="2+2"/>
    <x v="64"/>
    <x v="63"/>
    <s v="MODERN ENGLISH POETRY"/>
    <x v="0"/>
    <x v="3"/>
    <n v="1"/>
    <m/>
    <x v="5"/>
    <s v="Winter"/>
    <s v="Only master level students of English. Lecturer Michelle Gadpaille"/>
    <n v="0"/>
  </r>
  <r>
    <m/>
    <s v="FF"/>
    <s v="Bocharnikova"/>
    <s v="Natalia"/>
    <s v="alu0101731988@ull.edu.es"/>
    <s v="E TENERIF01"/>
    <s v="BA-English studies"/>
    <s v="Universidad de la Laguna"/>
    <s v="ŠPANIJA"/>
    <s v="Languages"/>
    <n v="3"/>
    <x v="71"/>
    <x v="69"/>
    <s v="ENGLISH LANGUAGE - SYNTAX"/>
    <x v="0"/>
    <x v="7"/>
    <n v="0"/>
    <m/>
    <x v="5"/>
    <s v="Winter"/>
    <s v="Only students of English"/>
    <n v="0"/>
  </r>
  <r>
    <m/>
    <s v="FF"/>
    <s v="Berlanga González"/>
    <s v="Irene"/>
    <s v="irenegonzlz5@gmail.com"/>
    <s v="E TENERIF01"/>
    <s v="BA-English studies"/>
    <s v="Universidad de la Laguna"/>
    <s v="ŠPANIJA"/>
    <s v="Language acquisition"/>
    <s v="2+4"/>
    <x v="14"/>
    <x v="14"/>
    <s v="MODALITY IN ENGLISH"/>
    <x v="0"/>
    <x v="3"/>
    <n v="1"/>
    <m/>
    <x v="5"/>
    <s v="Winter"/>
    <s v="Only master level students of English"/>
    <n v="0"/>
  </r>
  <r>
    <m/>
    <s v="FF"/>
    <s v="Özalp"/>
    <s v="Ahmet Enes"/>
    <s v="aenesozalp@gmail.com"/>
    <s v="TR KARS01"/>
    <s v="BA-English Language and Literature"/>
    <s v="KAFKAS UNIVERSITESI"/>
    <s v="TURČIJA"/>
    <s v="Education"/>
    <s v="*"/>
    <x v="72"/>
    <x v="70"/>
    <s v="ENGLISH LITERATURE: MEDIEVAL TO ENLIGHTENMENT"/>
    <x v="0"/>
    <x v="7"/>
    <n v="0"/>
    <m/>
    <x v="5"/>
    <s v="Winter"/>
    <s v="Only students of English"/>
    <n v="0"/>
  </r>
  <r>
    <m/>
    <s v="FF"/>
    <s v="Güngör"/>
    <s v="Barbaros"/>
    <s v="202401001009@dogus.edu.tr"/>
    <s v="TR ISTANBU12"/>
    <s v="BA-English Language and Literature"/>
    <s v="DOGUS UNIVERSITY"/>
    <s v="TURČIJA"/>
    <s v="Language acquisition"/>
    <n v="2"/>
    <x v="72"/>
    <x v="70"/>
    <s v="ENGLISH LITERATURE: MEDIEVAL TO ENLIGHTENMENT"/>
    <x v="0"/>
    <x v="7"/>
    <n v="0"/>
    <m/>
    <x v="5"/>
    <s v="Winter"/>
    <s v="Only students of English"/>
    <n v="0"/>
  </r>
  <r>
    <m/>
    <s v="FF"/>
    <s v="Gil Ontoria"/>
    <s v="Irene"/>
    <s v="igilont@myuax.com"/>
    <s v="E MADRID17"/>
    <m/>
    <s v="UNIVERSIDAD ALFONSO X EL SABIO"/>
    <s v="ŠPANIJA"/>
    <s v="Psychology"/>
    <n v="2"/>
    <x v="41"/>
    <x v="40"/>
    <s v="SOCIAL ANTHROPOLOGY I"/>
    <x v="0"/>
    <x v="1"/>
    <s v=""/>
    <m/>
    <x v="3"/>
    <s v="Winter"/>
    <n v="0"/>
    <n v="0"/>
  </r>
  <r>
    <m/>
    <s v="FF"/>
    <s v="Simic"/>
    <s v="Anastasija"/>
    <s v="anastasija.simic@icloud.com"/>
    <s v="NL ROTTERD03"/>
    <s v="MA-English language"/>
    <s v="STICHTING HOGESCHOOL ROTTERDAM"/>
    <s v="NIZOZEMSKA"/>
    <s v="English language "/>
    <e v="#N/A"/>
    <x v="72"/>
    <x v="70"/>
    <s v="ENGLISH LITERATURE: MEDIEVAL TO ENLIGHTENMENT"/>
    <x v="1"/>
    <x v="7"/>
    <n v="0"/>
    <m/>
    <x v="5"/>
    <s v="Winter"/>
    <s v="Only students of English"/>
    <n v="0"/>
  </r>
  <r>
    <m/>
    <s v="FF"/>
    <s v="Gómez Llopis"/>
    <s v="Dora"/>
    <s v="doretagollo85@gmail.com"/>
    <s v="E VALENCI01"/>
    <s v="BA-English studies"/>
    <s v="UNIVERSITAT DE VALENCIA (ESTUDI GENERAL) UVEG"/>
    <s v="ŠPANIJA"/>
    <s v="Language acquisition"/>
    <s v="2+2"/>
    <x v="72"/>
    <x v="70"/>
    <s v="ENGLISH LITERATURE: MEDIEVAL TO ENLIGHTENMENT"/>
    <x v="0"/>
    <x v="7"/>
    <n v="0"/>
    <m/>
    <x v="5"/>
    <s v="Winter"/>
    <s v="Only students of English"/>
    <n v="0"/>
  </r>
  <r>
    <m/>
    <s v="FF"/>
    <s v="Cano Pérez"/>
    <s v="Isabel"/>
    <s v="icperez149@gmail.com"/>
    <s v="E MALAGA01"/>
    <s v="BA-Psychology"/>
    <s v="UNIVERSIDAD DE MALAGA"/>
    <s v="ŠPANIJA"/>
    <s v="Psychology"/>
    <n v="5"/>
    <x v="3"/>
    <x v="3"/>
    <s v="CRITICAL THINKING WITH ELEMENTARY ARGUMENTATION"/>
    <x v="0"/>
    <x v="1"/>
    <s v=""/>
    <m/>
    <x v="1"/>
    <s v="Winter"/>
    <n v="0"/>
    <s v="Elective course. Subject to availability at the beginning of the semester."/>
  </r>
  <r>
    <m/>
    <s v="FF"/>
    <s v="Ökmen"/>
    <s v="Evindar"/>
    <s v="okmenevin48@gmail.com"/>
    <s v="TR DENIZLI01"/>
    <s v="BA-English Language and Literature"/>
    <s v="PAMUKKALE UNIVERSITESI"/>
    <s v="TURČIJA"/>
    <s v="Language acquisition"/>
    <n v="6"/>
    <x v="72"/>
    <x v="70"/>
    <s v="ENGLISH LITERATURE: MEDIEVAL TO ENLIGHTENMENT"/>
    <x v="0"/>
    <x v="7"/>
    <n v="0"/>
    <m/>
    <x v="5"/>
    <s v="Winter"/>
    <s v="Only students of English"/>
    <n v="0"/>
  </r>
  <r>
    <m/>
    <s v="FF"/>
    <s v="Qi"/>
    <s v="Hanyu"/>
    <s v="2714852808@qq.com"/>
    <m/>
    <s v="BA-English Language and Literature"/>
    <s v="Hangzhou Normal university"/>
    <s v="China"/>
    <m/>
    <m/>
    <x v="72"/>
    <x v="70"/>
    <s v="ENGLISH LITERATURE: MEDIEVAL TO ENLIGHTENMENT"/>
    <x v="0"/>
    <x v="7"/>
    <n v="0"/>
    <m/>
    <x v="5"/>
    <s v="Winter"/>
    <s v="Only students of English"/>
    <n v="0"/>
  </r>
  <r>
    <m/>
    <s v="FF"/>
    <s v="Berlanga González"/>
    <s v="Irene"/>
    <s v="irenegonzlz5@gmail.com"/>
    <s v="E VALENCI01"/>
    <s v="BA-English studies"/>
    <s v="UNIVERSITAT DE VALENCIA (ESTUDI GENERAL) UVEG"/>
    <s v="ŠPANIJA"/>
    <s v="Language acquisition"/>
    <s v="2+2"/>
    <x v="72"/>
    <x v="70"/>
    <s v="ENGLISH LITERATURE: MEDIEVAL TO ENLIGHTENMENT"/>
    <x v="0"/>
    <x v="7"/>
    <n v="0"/>
    <m/>
    <x v="5"/>
    <s v="Winter"/>
    <s v="Only students of English"/>
    <n v="0"/>
  </r>
  <r>
    <m/>
    <s v="FF"/>
    <s v="Bocharnikova"/>
    <s v="Natalia"/>
    <s v="alu0101731988@ull.edu.es"/>
    <s v="E TENERIF01"/>
    <s v="BA-English studies"/>
    <s v="Universidad de la Laguna"/>
    <s v="ŠPANIJA"/>
    <s v="Languages"/>
    <n v="3"/>
    <x v="72"/>
    <x v="70"/>
    <s v="ENGLISH LITERATURE: MEDIEVAL TO ENLIGHTENMENT"/>
    <x v="0"/>
    <x v="7"/>
    <n v="0"/>
    <m/>
    <x v="5"/>
    <s v="Winter"/>
    <s v="Only students of English"/>
    <n v="0"/>
  </r>
  <r>
    <m/>
    <s v="FF"/>
    <s v="Cano Pérez"/>
    <s v="Isabel"/>
    <s v="icperez149@gmail.com"/>
    <s v="E MALAGA01"/>
    <s v="BA-Psychology"/>
    <s v="UNIVERSIDAD DE MALAGA"/>
    <s v="ŠPANIJA"/>
    <s v="Psychology"/>
    <n v="5"/>
    <x v="4"/>
    <x v="4"/>
    <s v="CULTURE AND PERSONALITY"/>
    <x v="1"/>
    <x v="1"/>
    <s v=""/>
    <m/>
    <x v="3"/>
    <s v="Winter"/>
    <n v="0"/>
    <s v="Elective course. Subject to availability at the beginning of the semester."/>
  </r>
  <r>
    <m/>
    <s v="FF"/>
    <s v="Cano Pérez"/>
    <s v="Isabel"/>
    <s v="icperez149@gmail.com"/>
    <s v="E MALAGA01"/>
    <s v="BA-Psychology"/>
    <s v="UNIVERSIDAD DE MALAGA"/>
    <s v="ŠPANIJA"/>
    <s v="Psychology"/>
    <n v="5"/>
    <x v="73"/>
    <x v="71"/>
    <s v="PHILOSOPHY OF PSYCHOLOGY"/>
    <x v="0"/>
    <x v="1"/>
    <s v=""/>
    <m/>
    <x v="1"/>
    <s v="Summer"/>
    <n v="0"/>
    <s v="Elective course. Subject to availability at the beginning of the semester."/>
  </r>
  <r>
    <n v="5"/>
    <s v="FF"/>
    <s v="KADAYIFÇI"/>
    <s v="Zeynep"/>
    <s v="ceyokadayifci@gmail.com"/>
    <s v="TR KARS01"/>
    <s v="BA-English language and literatures"/>
    <s v="KAFKAS UNIVERSITESI"/>
    <s v="TURČIJA"/>
    <s v="Languages"/>
    <n v="2"/>
    <x v="72"/>
    <x v="70"/>
    <s v="ENGLISH LITERATURE: MEDIEVAL TO ENLIGHTENMENT"/>
    <x v="0"/>
    <x v="7"/>
    <n v="0"/>
    <m/>
    <x v="5"/>
    <s v="Winter"/>
    <s v="Only students of English"/>
    <n v="0"/>
  </r>
  <r>
    <m/>
    <s v="FF"/>
    <s v="Borja"/>
    <s v="Ainoa"/>
    <s v="borjaainoa11@gmail.com"/>
    <s v="E TARRAGO01"/>
    <s v="BA-Psychology"/>
    <s v="UNIVERSITAT ROVIRA I VIRGILI"/>
    <s v="ŠPANIJA"/>
    <s v="Language acquisition"/>
    <n v="5"/>
    <x v="74"/>
    <x v="72"/>
    <s v="HISTORY AND PSYCHOLOGICAL METHODS"/>
    <x v="0"/>
    <x v="0"/>
    <n v="0"/>
    <m/>
    <x v="1"/>
    <s v="Winter"/>
    <s v="Only students of Psychology; in the form of individual consultations and seminars for Erasmus students. Lecturer Nejc Plohl"/>
    <n v="0"/>
  </r>
  <r>
    <m/>
    <s v="FF"/>
    <s v="Kolaříková"/>
    <s v="Jana"/>
    <s v="kolarikovajana.ffmuni@gmail.com"/>
    <s v="CZ BRNO05"/>
    <s v="MA-Culture management"/>
    <s v="MASARYKOVA UNIVERZITA"/>
    <s v="ČEŠKA"/>
    <s v="Sociology and cultural studies"/>
    <n v="1"/>
    <x v="4"/>
    <x v="4"/>
    <s v="CULTURE AND PERSONALITY"/>
    <x v="0"/>
    <x v="1"/>
    <s v=""/>
    <m/>
    <x v="3"/>
    <s v="Winter"/>
    <n v="0"/>
    <s v="Elective course. Subject to availability at the beginning of the semester."/>
  </r>
  <r>
    <m/>
    <s v="FF"/>
    <s v="Kolaříková"/>
    <s v="Jana"/>
    <s v="kolarikovajana.ffmuni@gmail.com"/>
    <s v="CZ BRNO05"/>
    <s v="MA-Culture management"/>
    <s v="MASARYKOVA UNIVERZITA"/>
    <s v="ČEŠKA"/>
    <s v="Sociology and cultural studies"/>
    <n v="1"/>
    <x v="75"/>
    <x v="73"/>
    <s v="Innovation management"/>
    <x v="0"/>
    <x v="9"/>
    <s v=""/>
    <m/>
    <x v="12"/>
    <s v="Winter"/>
    <e v="#N/A"/>
    <e v="#N/A"/>
  </r>
  <r>
    <m/>
    <s v="FF"/>
    <s v="Kolaříková"/>
    <s v="Jana"/>
    <s v="kolarikovajana.ffmuni@gmail.com"/>
    <s v="CZ BRNO05"/>
    <s v="MA-Culture management"/>
    <s v="MASARYKOVA UNIVERZITA"/>
    <s v="ČEŠKA"/>
    <s v="Sociology and cultural studies"/>
    <n v="1"/>
    <x v="76"/>
    <x v="74"/>
    <s v="Management"/>
    <x v="0"/>
    <x v="9"/>
    <s v=""/>
    <m/>
    <x v="12"/>
    <s v="Winter"/>
    <e v="#N/A"/>
    <e v="#N/A"/>
  </r>
  <r>
    <m/>
    <s v="FF"/>
    <s v="Kolaříková"/>
    <s v="Jana"/>
    <s v="kolarikovajana.ffmuni@gmail.com"/>
    <s v="CZ BRNO05"/>
    <s v="MA-Culture management"/>
    <s v="MASARYKOVA UNIVERZITA"/>
    <s v="ČEŠKA"/>
    <s v="Sociology and cultural studies"/>
    <n v="1"/>
    <x v="77"/>
    <x v="75"/>
    <s v="PHILOSOPHY AND ARTIFICIAL INTELLIGENCE"/>
    <x v="0"/>
    <x v="1"/>
    <s v=""/>
    <m/>
    <x v="2"/>
    <s v="Winter"/>
    <n v="0"/>
    <s v="Elective course. Subject to availability at the beginning of the semester."/>
  </r>
  <r>
    <m/>
    <s v="FF"/>
    <s v="Kolaříková"/>
    <s v="Jana"/>
    <s v="kolarikovajana.ffmuni@gmail.com"/>
    <s v="CZ BRNO05"/>
    <s v="MA-Culture management"/>
    <s v="MASARYKOVA UNIVERZITA"/>
    <s v="ČEŠKA"/>
    <s v="Sociology and cultural studies"/>
    <n v="1"/>
    <x v="34"/>
    <x v="33"/>
    <s v="PHILOSOPHY OF ART"/>
    <x v="0"/>
    <x v="1"/>
    <s v=""/>
    <m/>
    <x v="2"/>
    <s v="Winter"/>
    <n v="0"/>
    <s v="Elective course. Subject to availability at the beginning of the semester."/>
  </r>
  <r>
    <m/>
    <s v="FF"/>
    <s v="Urbańczyk"/>
    <s v="Štěpán"/>
    <s v="stepan.urbanczyk01@upol.cz"/>
    <s v="CZ OLOMOUC01"/>
    <s v="BA-History"/>
    <s v="UNIVERZITA PALACKEHO V OLOMOUCI"/>
    <s v="ČEŠKA"/>
    <s v="Earth sciences"/>
    <n v="2"/>
    <x v="78"/>
    <x v="76"/>
    <s v="GREEK HISTORY"/>
    <x v="0"/>
    <x v="1"/>
    <s v=""/>
    <m/>
    <x v="8"/>
    <s v="Winter"/>
    <s v="Individual consultations in English"/>
    <n v="0"/>
  </r>
  <r>
    <m/>
    <s v="FF"/>
    <s v="Urbańczyk"/>
    <s v="Štěpán"/>
    <s v="stepan.urbanczyk01@upol.cz"/>
    <s v="CZ OLOMOUC01"/>
    <s v="BA-History"/>
    <s v="UNIVERZITA PALACKEHO V OLOMOUCI"/>
    <s v="ČEŠKA"/>
    <s v="Earth sciences"/>
    <n v="2"/>
    <x v="32"/>
    <x v="32"/>
    <s v="ROMAN HISTORY AND THE SLOVENE TERRITORY IN ANTIQUITY"/>
    <x v="0"/>
    <x v="1"/>
    <s v=""/>
    <m/>
    <x v="8"/>
    <s v="Winter"/>
    <s v="Individual consultations in English"/>
    <n v="0"/>
  </r>
  <r>
    <m/>
    <s v="FF"/>
    <s v="Urbańczyk"/>
    <s v="Štěpán"/>
    <s v="stepan.urbanczyk01@upol.cz"/>
    <s v="CZ OLOMOUC01"/>
    <s v="BA-History"/>
    <s v="UNIVERZITA PALACKEHO V OLOMOUCI"/>
    <s v="ČEŠKA"/>
    <s v="Earth sciences"/>
    <n v="2"/>
    <x v="79"/>
    <x v="77"/>
    <s v="HISTORY OF THE SLOVENE TERRITORY IN THE EARLY MODERN PERIOD"/>
    <x v="0"/>
    <x v="1"/>
    <s v=""/>
    <m/>
    <x v="8"/>
    <s v="Winter"/>
    <s v="Individual consultations in English"/>
    <n v="0"/>
  </r>
  <r>
    <m/>
    <s v="FF"/>
    <s v="Urbańczyk"/>
    <s v="Štěpán"/>
    <s v="stepan.urbanczyk01@upol.cz"/>
    <s v="CZ OLOMOUC01"/>
    <s v="BA-History"/>
    <s v="UNIVERZITA PALACKEHO V OLOMOUCI"/>
    <s v="ČEŠKA"/>
    <s v="Earth sciences"/>
    <n v="2"/>
    <x v="31"/>
    <x v="31"/>
    <s v="NON-EUROPEAN HISTORY IN THE EARLY MODERN PERIOD"/>
    <x v="0"/>
    <x v="1"/>
    <s v=""/>
    <m/>
    <x v="8"/>
    <s v="Winter"/>
    <s v="Individual consultations in English"/>
    <n v="0"/>
  </r>
  <r>
    <m/>
    <s v="FF"/>
    <s v="Urbańczyk"/>
    <s v="Štěpán"/>
    <s v="stepan.urbanczyk01@upol.cz"/>
    <s v="CZ OLOMOUC01"/>
    <s v="BA-History"/>
    <s v="UNIVERZITA PALACKEHO V OLOMOUCI"/>
    <s v="ČEŠKA"/>
    <s v="Earth sciences"/>
    <n v="2"/>
    <x v="29"/>
    <x v="29"/>
    <s v="HISTORY OF EUROPE IN THE EARLY MODERN PERIOD"/>
    <x v="0"/>
    <x v="1"/>
    <s v=""/>
    <m/>
    <x v="8"/>
    <s v="Winter"/>
    <s v="Individual consultations in English"/>
    <n v="0"/>
  </r>
  <r>
    <m/>
    <s v="FF"/>
    <s v="Richter Hernández"/>
    <s v="Ivonne"/>
    <s v="ivirichter33@gmail.com"/>
    <s v="E GRANADA01"/>
    <s v="BA-Social and Legal Sciences"/>
    <s v="UNIVERSIDAD DE GRANADA "/>
    <s v="ČEŠKA"/>
    <m/>
    <n v="2"/>
    <x v="80"/>
    <x v="78"/>
    <s v="ENGLISH LANGUAGE – PHONETICS AND PHONOLOGY"/>
    <x v="0"/>
    <x v="7"/>
    <n v="2"/>
    <m/>
    <x v="5"/>
    <s v="Winter"/>
    <s v="Only students of English"/>
    <n v="0"/>
  </r>
  <r>
    <m/>
    <s v="FF"/>
    <s v="Tripoli"/>
    <s v="Martina"/>
    <s v="martina.tripolib@gmail.com"/>
    <s v="E MALAGA01"/>
    <s v="BA-Psychology"/>
    <s v="UNIVERSIDAD DE MALAGA"/>
    <s v="ŠPANIJA"/>
    <s v="Psychology"/>
    <n v="5"/>
    <x v="74"/>
    <x v="72"/>
    <s v="HISTORY AND PSYCHOLOGICAL METHODS"/>
    <x v="0"/>
    <x v="0"/>
    <n v="0"/>
    <m/>
    <x v="1"/>
    <s v="Winter"/>
    <s v="Only students of Psychology; in the form of individual consultations and seminars for Erasmus students. Lecturer Nejc Plohl"/>
    <n v="0"/>
  </r>
  <r>
    <m/>
    <s v="FF"/>
    <s v="Richter Hernández"/>
    <s v="Ivonne"/>
    <s v="ivirichter33@gmail.com"/>
    <s v="E GRANADA01"/>
    <s v="BA-Social and Legal Sciences"/>
    <s v="UNIVERSIDAD DE GRANADA "/>
    <s v="ŠPANIJA"/>
    <m/>
    <n v="2"/>
    <x v="7"/>
    <x v="7"/>
    <s v="HUMANS BETWEEN NATURE, SOCIETY AND CULTURE"/>
    <x v="0"/>
    <x v="1"/>
    <s v=""/>
    <m/>
    <x v="3"/>
    <s v="Winter"/>
    <n v="0"/>
    <s v="Elective course. Subject to availability at the beginning of the semester."/>
  </r>
  <r>
    <m/>
    <s v="FF"/>
    <s v="Richter Hernández"/>
    <s v="Ivonne"/>
    <s v="ivirichter33@gmail.com"/>
    <s v="E GRANADA01"/>
    <s v="BA-Social and Legal Sciences"/>
    <s v="UNIVERSIDAD DE GRANADA "/>
    <s v="ŠPANIJA"/>
    <m/>
    <n v="2"/>
    <x v="35"/>
    <x v="34"/>
    <s v="INTRODUCTION TO ENGLISH LITERATURE FOR TRANSLATORS AND INTERPRETERS"/>
    <x v="0"/>
    <x v="1"/>
    <s v=""/>
    <m/>
    <x v="10"/>
    <s v="Winter"/>
    <n v="0"/>
    <n v="0"/>
  </r>
  <r>
    <m/>
    <s v="FF"/>
    <s v="Richter Hernández"/>
    <s v="Ivonne"/>
    <s v="ivirichter33@gmail.com"/>
    <s v="E GRANADA01"/>
    <s v="BA-Social and Legal Sciences"/>
    <s v="UNIVERSIDAD DE GRANADA "/>
    <s v="ŠPANIJA"/>
    <m/>
    <n v="2"/>
    <x v="15"/>
    <x v="15"/>
    <s v="THEORY OF LITERARY FORMS"/>
    <x v="0"/>
    <x v="1"/>
    <s v=""/>
    <m/>
    <x v="6"/>
    <s v="Winter"/>
    <s v="Individual consultations for Erasmus students; with the option of joining classes in Slovenian language"/>
    <n v="0"/>
  </r>
  <r>
    <m/>
    <s v="FF"/>
    <s v="Richter Hernández"/>
    <s v="Ivonne"/>
    <s v="ivirichter33@gmail.com"/>
    <s v="E GRANADA01"/>
    <s v="BA-Social and Legal Sciences"/>
    <s v="UNIVERSIDAD DE GRANADA "/>
    <s v="ŠPANIJA"/>
    <m/>
    <n v="2"/>
    <x v="81"/>
    <x v="79"/>
    <s v="ENGLISH DIDACTICS 3"/>
    <x v="0"/>
    <x v="8"/>
    <n v="1"/>
    <m/>
    <x v="5"/>
    <s v="Winter"/>
    <s v="Only students of teaching English (future teachers of English)"/>
    <n v="0"/>
  </r>
  <r>
    <m/>
    <s v="FF"/>
    <s v="Hoeboer"/>
    <s v="Nadiya"/>
    <s v="nadiya.hoeboer@gmail.com"/>
    <s v="NL AMSTERD01"/>
    <s v="BA-Psychology"/>
    <s v="UNIVERSITEIT VAN AMSTERDAM"/>
    <s v="NIZOZEMSKA"/>
    <s v="Psychology"/>
    <n v="2"/>
    <x v="74"/>
    <x v="72"/>
    <s v="HISTORY AND PSYCHOLOGICAL METHODS"/>
    <x v="0"/>
    <x v="0"/>
    <n v="0"/>
    <m/>
    <x v="1"/>
    <s v="Winter"/>
    <s v="Only students of Psychology; in the form of individual consultations and seminars for Erasmus students. Lecturer Nejc Plohl"/>
    <n v="0"/>
  </r>
  <r>
    <m/>
    <s v="FF"/>
    <s v="Ceren Nisa"/>
    <s v="Demir"/>
    <s v=""/>
    <s v="TR DENIZLI01"/>
    <s v="BA-Literature and linguistics"/>
    <s v="PAMUKKALE UNIVERSITESI"/>
    <s v="TURČIJA"/>
    <s v="English Language and Literature"/>
    <n v="6"/>
    <x v="43"/>
    <x v="42"/>
    <s v="AMERICAN ENGLISH"/>
    <x v="0"/>
    <x v="7"/>
    <n v="6"/>
    <m/>
    <x v="5"/>
    <s v="Summer"/>
    <s v="Only students of English"/>
    <s v="Elective course. Subject to availability at the beginning of the semester."/>
  </r>
  <r>
    <m/>
    <s v="FF"/>
    <s v="Ceren Nisa"/>
    <s v="Demir"/>
    <m/>
    <s v="TR DENIZLI01"/>
    <s v="BA-Literature and linguistics"/>
    <s v="PAMUKKALE UNIVERSITESI"/>
    <s v="TURČIJA"/>
    <s v="English Language and Literature"/>
    <n v="6"/>
    <x v="44"/>
    <x v="43"/>
    <s v="LANGUAGE AND GENDER"/>
    <x v="0"/>
    <x v="4"/>
    <n v="4"/>
    <m/>
    <x v="5"/>
    <s v="Summer"/>
    <s v="Only students of English"/>
    <s v="Elective course. Subject to availability at the beginning of the semester."/>
  </r>
  <r>
    <m/>
    <s v="FF"/>
    <s v="Ceren Nisa"/>
    <s v="Demir"/>
    <m/>
    <s v="TR DENIZLI01"/>
    <s v="BA-Literature and linguistics"/>
    <s v="PAMUKKALE UNIVERSITESI"/>
    <s v="TURČIJA"/>
    <s v="English Language and Literature"/>
    <n v="6"/>
    <x v="82"/>
    <x v="80"/>
    <s v="PHILOSOPHY OF MIND"/>
    <x v="0"/>
    <x v="1"/>
    <s v=""/>
    <m/>
    <x v="2"/>
    <s v="Summer"/>
    <n v="0"/>
    <n v="0"/>
  </r>
  <r>
    <m/>
    <s v="FF"/>
    <s v="Ceren Nisa"/>
    <s v="Demir"/>
    <m/>
    <s v="TR DENIZLI01"/>
    <s v="BA-Literature and linguistics"/>
    <s v="PAMUKKALE UNIVERSITESI"/>
    <s v="TURČIJA"/>
    <s v="English Language and Literature"/>
    <n v="6"/>
    <x v="62"/>
    <x v="61"/>
    <s v="INTERPRETATION OF ENGLISH LITERARY TEXTS"/>
    <x v="0"/>
    <x v="7"/>
    <n v="5"/>
    <m/>
    <x v="5"/>
    <s v="Summer"/>
    <s v="Only students of English"/>
    <n v="0"/>
  </r>
  <r>
    <m/>
    <s v="FF"/>
    <s v="Ceren Nisa"/>
    <s v="Demir"/>
    <m/>
    <s v="TR DENIZLI01"/>
    <s v="BA-Literature and linguistics"/>
    <s v="PAMUKKALE UNIVERSITESI"/>
    <s v="TURČIJA"/>
    <s v="English Language and Literature"/>
    <n v="6"/>
    <x v="45"/>
    <x v="44"/>
    <s v="ENGLISH LITERATURE: THE ROMANTICS TO THE FIN-DE-SIECLE"/>
    <x v="0"/>
    <x v="7"/>
    <n v="4"/>
    <m/>
    <x v="5"/>
    <s v="Summer"/>
    <s v="Only students of English. Lecturer Tomaž Onič"/>
    <n v="0"/>
  </r>
  <r>
    <m/>
    <s v="FF"/>
    <s v="Ceren Nisa"/>
    <s v="Demir"/>
    <m/>
    <s v="TR DENIZLI01"/>
    <s v="BA-Literature and linguistics"/>
    <s v="PAMUKKALE UNIVERSITESI"/>
    <s v="TURČIJA"/>
    <s v="English Language and Literature"/>
    <n v="6"/>
    <x v="83"/>
    <x v="81"/>
    <s v="WORLD LITERATURE"/>
    <x v="0"/>
    <x v="1"/>
    <s v=""/>
    <m/>
    <x v="6"/>
    <s v="Summer"/>
    <s v="Individual consultations for Erasmus students; with the option of joining classes in Slovenian language"/>
    <n v="0"/>
  </r>
  <r>
    <m/>
    <s v="FF"/>
    <s v="Ceren Nisa"/>
    <s v="Demir"/>
    <m/>
    <s v="TR DENIZLI01"/>
    <s v="BA-Literature and linguistics"/>
    <s v="PAMUKKALE UNIVERSITESI"/>
    <s v="TURČIJA"/>
    <s v="English Language and Literature"/>
    <n v="6"/>
    <x v="84"/>
    <x v="82"/>
    <s v="INTERCULTURALITY IN LITERATURE"/>
    <x v="0"/>
    <x v="1"/>
    <s v=""/>
    <m/>
    <x v="4"/>
    <s v="Summer"/>
    <n v="0"/>
    <n v="0"/>
  </r>
  <r>
    <m/>
    <s v="FF"/>
    <s v="Ceren Nisa"/>
    <s v="Demir"/>
    <m/>
    <s v="TR DENIZLI01"/>
    <s v="BA-Literature and linguistics"/>
    <s v="PAMUKKALE UNIVERSITESI"/>
    <s v="TURČIJA"/>
    <s v="English Language and Literature"/>
    <n v="6"/>
    <x v="85"/>
    <x v="83"/>
    <s v="EVERYDAY METAPHORS"/>
    <x v="0"/>
    <x v="1"/>
    <s v=""/>
    <m/>
    <x v="4"/>
    <s v="Summer"/>
    <n v="0"/>
    <s v="Elective course. Subject to availability at the beginning of the semester."/>
  </r>
  <r>
    <m/>
    <s v="FF"/>
    <s v="Ceren Nisa"/>
    <s v="Demir"/>
    <m/>
    <s v="TR DENIZLI01"/>
    <s v="BA-Literature and linguistics"/>
    <s v="PAMUKKALE UNIVERSITESI"/>
    <s v="TURČIJA"/>
    <s v="English Language and Literature"/>
    <n v="6"/>
    <x v="86"/>
    <x v="84"/>
    <s v="INTRODUCTION INTO GENRE POETICS"/>
    <x v="0"/>
    <x v="1"/>
    <s v=""/>
    <m/>
    <x v="4"/>
    <s v="Summer"/>
    <n v="0"/>
    <s v="Elective course. Subject to availability at the beginning of the semester."/>
  </r>
  <r>
    <m/>
    <s v="FF"/>
    <s v="Rivera Martínez "/>
    <s v="Sherezade "/>
    <s v="sherezaderive@gmail.com"/>
    <s v="E MALAGA01"/>
    <s v="BA-Psychology"/>
    <s v="UNIVERSIDAD DE MALAGA"/>
    <s v="ŠPANIJA"/>
    <s v="Psychology"/>
    <n v="5"/>
    <x v="74"/>
    <x v="72"/>
    <s v="HISTORY AND PSYCHOLOGICAL METHODS"/>
    <x v="0"/>
    <x v="0"/>
    <n v="0"/>
    <m/>
    <x v="1"/>
    <s v="Winter"/>
    <s v="Only students of Psychology; in the form of individual consultations and seminars for Erasmus students. Lecturer Nejc Plohl"/>
    <n v="0"/>
  </r>
  <r>
    <m/>
    <s v="FF"/>
    <s v="Saldaña Afán "/>
    <s v="Teresa María "/>
    <s v="teresasaldanaafan@gmail.com"/>
    <s v="E MALAGA01"/>
    <s v="BA-Psychology"/>
    <s v="UNIVERSIDAD DE MALAGA"/>
    <s v="ŠPANIJA"/>
    <s v="Psychology"/>
    <n v="5"/>
    <x v="74"/>
    <x v="72"/>
    <s v="HISTORY AND PSYCHOLOGICAL METHODS"/>
    <x v="0"/>
    <x v="0"/>
    <n v="0"/>
    <m/>
    <x v="1"/>
    <s v="Winter"/>
    <s v="Only students of Psychology; in the form of individual consultations and seminars for Erasmus students. Lecturer Nejc Plohl"/>
    <n v="0"/>
  </r>
  <r>
    <m/>
    <s v="FF"/>
    <s v="Jin"/>
    <s v="Jiaming"/>
    <s v="jiamingjin287@gmail.com"/>
    <m/>
    <s v="BA-English Language and Literature"/>
    <s v="Hangzhou Normal university"/>
    <s v="China"/>
    <m/>
    <m/>
    <x v="80"/>
    <x v="78"/>
    <s v="ENGLISH LANGUAGE – PHONETICS AND PHONOLOGY"/>
    <x v="0"/>
    <x v="7"/>
    <n v="2"/>
    <m/>
    <x v="5"/>
    <s v="Winter"/>
    <s v="Only students of English"/>
    <n v="0"/>
  </r>
  <r>
    <m/>
    <s v="FF"/>
    <s v="de la Torre Martín"/>
    <s v="Alejandro"/>
    <s v=""/>
    <s v="E ALCAL-H01"/>
    <s v="BA-Psychology"/>
    <s v="UNIVERSIDAD DE ALCALA"/>
    <s v="ŠPANIJA"/>
    <s v="Arts and humanities "/>
    <s v="8 (skupno s PEF)"/>
    <x v="87"/>
    <x v="85"/>
    <s v="INTERPERSONAL RELATIONS AND COMMUNICATION"/>
    <x v="1"/>
    <x v="0"/>
    <n v="0"/>
    <m/>
    <x v="1"/>
    <s v="Winter"/>
    <s v="Only students of Psychology; in the form of individual consultations and seminars for Erasmus students. Lecturer Nejc Plohl"/>
    <n v="0"/>
  </r>
  <r>
    <m/>
    <s v="FF"/>
    <s v="Torrado Bonet"/>
    <s v="Candelas "/>
    <s v="c.torradobonet@gmail.com"/>
    <s v="E MADRID17"/>
    <s v="BA-Psychology"/>
    <s v="UNIVERSIDAD ALFONSO X EL SABIO"/>
    <s v="ŠPANIJA"/>
    <s v="Psychology"/>
    <n v="2"/>
    <x v="87"/>
    <x v="85"/>
    <s v="INTERPERSONAL RELATIONS AND COMMUNICATION"/>
    <x v="0"/>
    <x v="0"/>
    <n v="0"/>
    <m/>
    <x v="1"/>
    <s v="Winter"/>
    <s v="Only students of Psychology; in the form of individual consultations and seminars for Erasmus students. Lecturer Nejc Plohl"/>
    <n v="0"/>
  </r>
  <r>
    <m/>
    <s v="FF"/>
    <s v="Sánchez"/>
    <s v="Daniela"/>
    <s v="daniela.sanchezsanch@edu.uah.es"/>
    <s v="E ALCAL-H01"/>
    <m/>
    <s v="UNIVERSIDAD DE ALCALA"/>
    <s v="ŠPANIJA"/>
    <s v="Psychology"/>
    <s v="8 (skupno s PEF)"/>
    <x v="87"/>
    <x v="85"/>
    <s v="INTERPERSONAL RELATIONS AND COMMUNICATION"/>
    <x v="0"/>
    <x v="0"/>
    <n v="0"/>
    <m/>
    <x v="1"/>
    <s v="Winter"/>
    <s v="Only students of Psychology; in the form of individual consultations and seminars for Erasmus students. Lecturer Nejc Plohl"/>
    <n v="0"/>
  </r>
  <r>
    <m/>
    <s v="FF"/>
    <s v="Jin"/>
    <s v="Jiaming"/>
    <s v="jiamingjin287@gmail.com"/>
    <m/>
    <s v="BA-English Language and Literature"/>
    <s v="Hangzhou Normal university"/>
    <s v="China"/>
    <m/>
    <m/>
    <x v="88"/>
    <x v="86"/>
    <s v="PUPPETRY - DRAMATIC EDUCATION"/>
    <x v="0"/>
    <x v="9"/>
    <s v=""/>
    <m/>
    <x v="11"/>
    <s v="Winter"/>
    <e v="#N/A"/>
    <e v="#N/A"/>
  </r>
  <r>
    <m/>
    <s v="FF"/>
    <s v="Jin"/>
    <s v="Jiaming"/>
    <s v="jiamingjin287@gmail.com"/>
    <m/>
    <s v="BA-English Language and Literature"/>
    <s v="Hangzhou Normal university"/>
    <s v="China"/>
    <m/>
    <m/>
    <x v="11"/>
    <x v="11"/>
    <s v="THEORY OF LITERATURE"/>
    <x v="0"/>
    <x v="1"/>
    <s v=""/>
    <m/>
    <x v="6"/>
    <s v="Winter"/>
    <s v="Individual consultations for Erasmus students; with the option of joining classes in Slovenian language"/>
    <n v="0"/>
  </r>
  <r>
    <m/>
    <s v="FF"/>
    <s v="Arlov"/>
    <s v="Milica"/>
    <s v="milicaarlov05@gmail.com"/>
    <m/>
    <s v="BA-Psychology"/>
    <s v="University of Mitrovica"/>
    <s v="Kosovo"/>
    <m/>
    <m/>
    <x v="87"/>
    <x v="85"/>
    <s v="INTERPERSONAL RELATIONS AND COMMUNICATION"/>
    <x v="1"/>
    <x v="0"/>
    <n v="0"/>
    <m/>
    <x v="1"/>
    <s v="Winter"/>
    <s v="Only students of Psychology; in the form of individual consultations and seminars for Erasmus students. Lecturer Nejc Plohl"/>
    <n v="0"/>
  </r>
  <r>
    <m/>
    <s v="FF"/>
    <s v="Hoeboer"/>
    <s v="Nadiya"/>
    <s v="nadiya.hoeboer@gmail.com"/>
    <s v="NL AMSTERD01"/>
    <s v="BA-Psychology"/>
    <s v="UNIVERSITEIT VAN AMSTERDAM"/>
    <s v="NIZOZEMSKA"/>
    <s v="Psychology"/>
    <n v="2"/>
    <x v="87"/>
    <x v="85"/>
    <s v="INTERPERSONAL RELATIONS AND COMMUNICATION"/>
    <x v="0"/>
    <x v="0"/>
    <n v="0"/>
    <m/>
    <x v="1"/>
    <s v="Winter"/>
    <s v="Only students of Psychology; in the form of individual consultations and seminars for Erasmus students. Lecturer Nejc Plohl"/>
    <n v="0"/>
  </r>
  <r>
    <m/>
    <s v="FF"/>
    <s v="Šimková"/>
    <s v="Zuzana"/>
    <s v="zuzanasimkova15@gmail.com"/>
    <s v="SK BRATISL02"/>
    <s v="BA-Social and Occupational psychology"/>
    <m/>
    <s v="SLOVAŠKA"/>
    <s v="Psychology"/>
    <n v="2"/>
    <x v="87"/>
    <x v="85"/>
    <s v="INTERPERSONAL RELATIONS AND COMMUNICATION"/>
    <x v="0"/>
    <x v="0"/>
    <n v="0"/>
    <m/>
    <x v="1"/>
    <s v="Winter"/>
    <s v="Only students of Psychology; in the form of individual consultations and seminars for Erasmus students. Lecturer Nejc Plohl"/>
    <n v="0"/>
  </r>
  <r>
    <m/>
    <s v="FF"/>
    <s v="Wang"/>
    <s v="Jiayi"/>
    <s v="janezhou307@gmail.com"/>
    <m/>
    <s v="BA-English Language and Literature"/>
    <s v="Hangzhou Normal university"/>
    <s v="China"/>
    <m/>
    <m/>
    <x v="11"/>
    <x v="11"/>
    <s v="THEORY OF LITERATURE"/>
    <x v="0"/>
    <x v="1"/>
    <s v=""/>
    <m/>
    <x v="6"/>
    <s v="Winter"/>
    <s v="Individual consultations for Erasmus students; with the option of joining classes in Slovenian language"/>
    <n v="0"/>
  </r>
  <r>
    <m/>
    <s v="FF"/>
    <s v="MAINAR SÁNCHEZ"/>
    <s v="LUCAS"/>
    <s v="lucasmainar2006@gmail.com"/>
    <s v="E ALCAL-H01"/>
    <s v="BA-Psychology"/>
    <s v="UNIVERSIDAD DE ALCALA"/>
    <s v="ŠPANIJA"/>
    <s v="Arts and humanities "/>
    <s v="8 (skupno s PEF)"/>
    <x v="89"/>
    <x v="87"/>
    <s v="INTRODUCTION TO DEVELOPMENTAL PSYCHOLOGY"/>
    <x v="0"/>
    <x v="0"/>
    <n v="0"/>
    <m/>
    <x v="1"/>
    <s v="Winter"/>
    <s v="Only for students of Psychology; in the form of individual consultations for Erasmus students"/>
    <n v="0"/>
  </r>
  <r>
    <m/>
    <s v="FF"/>
    <s v="Simic"/>
    <s v="Anastasija"/>
    <s v="anastasija.simic@icloud.com"/>
    <s v="NL ROTTERD03"/>
    <s v="MA-English language"/>
    <s v="STICHTING HOGESCHOOL ROTTERDAM"/>
    <s v="NIZOZEMSKA"/>
    <s v="English language "/>
    <e v="#N/A"/>
    <x v="89"/>
    <x v="87"/>
    <s v="INTRODUCTION TO DEVELOPMENTAL PSYCHOLOGY"/>
    <x v="1"/>
    <x v="0"/>
    <n v="0"/>
    <m/>
    <x v="1"/>
    <s v="Winter"/>
    <s v="Only for students of Psychology; in the form of individual consultations for Erasmus students"/>
    <n v="0"/>
  </r>
  <r>
    <m/>
    <s v="FF"/>
    <s v="Wang"/>
    <s v="Jiayi"/>
    <s v="janezhou307@gmail.com"/>
    <m/>
    <s v="BA-English Language and Literature"/>
    <s v="Hangzhou Normal university"/>
    <s v="China"/>
    <m/>
    <m/>
    <x v="88"/>
    <x v="86"/>
    <s v="PUPPETRY - DRAMATIC EDUCATION"/>
    <x v="0"/>
    <x v="9"/>
    <s v=""/>
    <m/>
    <x v="11"/>
    <s v="Winter"/>
    <e v="#N/A"/>
    <e v="#N/A"/>
  </r>
  <r>
    <m/>
    <s v="FF"/>
    <s v="Wang"/>
    <s v="Jiayi"/>
    <s v="janezhou307@gmail.com"/>
    <m/>
    <s v="BA-English Language and Literature"/>
    <s v="Hangzhou Normal university"/>
    <s v="China"/>
    <m/>
    <m/>
    <x v="15"/>
    <x v="15"/>
    <s v="THEORY OF LITERARY FORMS"/>
    <x v="0"/>
    <x v="1"/>
    <s v=""/>
    <m/>
    <x v="6"/>
    <s v="Winter"/>
    <s v="Individual consultations for Erasmus students; with the option of joining classes in Slovenian language"/>
    <n v="0"/>
  </r>
  <r>
    <m/>
    <s v="EPF"/>
    <s v="Congjing"/>
    <s v="Jin"/>
    <s v=""/>
    <m/>
    <s v="BA-Culture industtry management"/>
    <s v="Hangzhou Normal university"/>
    <s v="China"/>
    <m/>
    <m/>
    <x v="67"/>
    <x v="66"/>
    <s v="ANALYSES OF SCIENTIFIC TEXTS FROM HUMANITIES AND SOCIAL SCIENCES"/>
    <x v="0"/>
    <x v="1"/>
    <s v=""/>
    <m/>
    <x v="3"/>
    <s v="Winter"/>
    <n v="0"/>
    <n v="0"/>
  </r>
  <r>
    <m/>
    <s v="EPF"/>
    <s v="Congjing"/>
    <s v="Jin"/>
    <s v=""/>
    <m/>
    <s v="BA-Culture industtry management"/>
    <s v="Hangzhou Normal university"/>
    <s v="China"/>
    <m/>
    <m/>
    <x v="4"/>
    <x v="4"/>
    <s v="CULTURE AND PERSONALITY"/>
    <x v="0"/>
    <x v="1"/>
    <s v=""/>
    <m/>
    <x v="3"/>
    <s v="Winter"/>
    <n v="0"/>
    <s v="Elective course. Subject to availability at the beginning of the semester."/>
  </r>
  <r>
    <m/>
    <s v="EPF"/>
    <s v="Congjing"/>
    <s v="Jin"/>
    <s v=""/>
    <m/>
    <s v="BA-Culture industtry management"/>
    <s v="Hangzhou Normal university"/>
    <s v="China"/>
    <m/>
    <m/>
    <x v="41"/>
    <x v="40"/>
    <s v="SOCIAL ANTHROPOLOGY I"/>
    <x v="0"/>
    <x v="1"/>
    <s v=""/>
    <m/>
    <x v="3"/>
    <s v="Winter"/>
    <n v="0"/>
    <n v="0"/>
  </r>
  <r>
    <m/>
    <s v="FF"/>
    <s v="Martín Fernández "/>
    <s v="Laura María "/>
    <s v="laura.mmf23@gmail.com"/>
    <s v="E GRANADA01"/>
    <s v="BA-Psychology"/>
    <s v="UNIVERSIDAD DE GRANADA "/>
    <s v="ŠPANIJA"/>
    <s v="Psychology "/>
    <n v="2"/>
    <x v="36"/>
    <x v="35"/>
    <s v="ADVANCED CHARPTERS FROM CROSS-CULTURAL ANALYSIS OF SOCIETIES"/>
    <x v="0"/>
    <x v="1"/>
    <s v=""/>
    <m/>
    <x v="3"/>
    <s v="Winter"/>
    <n v="0"/>
    <n v="0"/>
  </r>
  <r>
    <m/>
    <s v="FF"/>
    <s v="Martín Fernández "/>
    <s v="Laura María "/>
    <s v="laura.mmf23@gmail.com"/>
    <s v="E GRANADA01"/>
    <s v="BA-Psychology"/>
    <s v="UNIVERSIDAD DE GRANADA "/>
    <s v="ŠPANIJA"/>
    <s v="Psychology "/>
    <n v="2"/>
    <x v="4"/>
    <x v="4"/>
    <s v="CULTURE AND PERSONALITY"/>
    <x v="0"/>
    <x v="1"/>
    <s v=""/>
    <m/>
    <x v="3"/>
    <s v="Winter"/>
    <n v="0"/>
    <s v="Elective course. Subject to availability at the beginning of the semester."/>
  </r>
  <r>
    <m/>
    <s v="FF"/>
    <s v="Márquez Albert"/>
    <s v="Claudia"/>
    <s v="claudiamarquezalbert@uma.es"/>
    <s v="E MALAGA01"/>
    <s v="BA-Psychology and logopedy"/>
    <s v="UNIVERSIDAD DE MALAGA"/>
    <s v="ŠPANIJA"/>
    <s v="Psychology"/>
    <n v="5"/>
    <x v="89"/>
    <x v="87"/>
    <s v="INTRODUCTION TO DEVELOPMENTAL PSYCHOLOGY"/>
    <x v="1"/>
    <x v="0"/>
    <n v="0"/>
    <m/>
    <x v="1"/>
    <s v="Winter"/>
    <s v="Only for students of Psychology; in the form of individual consultations for Erasmus students"/>
    <n v="0"/>
  </r>
  <r>
    <m/>
    <s v="FF"/>
    <s v="Martín Fernández "/>
    <s v="Laura María "/>
    <s v="laura.mmf23@gmail.com"/>
    <s v="E GRANADA01"/>
    <s v="BA-Psychology"/>
    <s v="UNIVERSIDAD DE GRANADA "/>
    <s v="ŠPANIJA"/>
    <s v="Psychology "/>
    <n v="2"/>
    <x v="41"/>
    <x v="40"/>
    <s v="SOCIAL ANTHROPOLOGY I"/>
    <x v="0"/>
    <x v="1"/>
    <s v=""/>
    <m/>
    <x v="3"/>
    <s v="Winter"/>
    <n v="0"/>
    <n v="0"/>
  </r>
  <r>
    <m/>
    <s v="FF"/>
    <s v="Martín Fernández "/>
    <s v="Laura María "/>
    <s v="laura.mmf23@gmail.com"/>
    <s v="E GRANADA01"/>
    <s v="BA-Psychology"/>
    <s v="UNIVERSIDAD DE GRANADA "/>
    <s v="ŠPANIJA"/>
    <s v="Psychology "/>
    <n v="2"/>
    <x v="2"/>
    <x v="2"/>
    <s v="SPORT AND HUMANITIES"/>
    <x v="0"/>
    <x v="1"/>
    <s v=""/>
    <m/>
    <x v="2"/>
    <s v="Winter"/>
    <n v="0"/>
    <s v="Elective course. Subject to availability at the beginning of the semester."/>
  </r>
  <r>
    <m/>
    <s v="FF"/>
    <s v="Martín Fernández "/>
    <s v="Laura María "/>
    <s v="laura.mmf23@gmail.com"/>
    <s v="E GRANADA01"/>
    <s v="BA-Psychology"/>
    <s v="UNIVERSIDAD DE GRANADA "/>
    <s v="ŠPANIJA"/>
    <s v="Psychology "/>
    <n v="2"/>
    <x v="59"/>
    <x v="58"/>
    <s v="THE DILEMMAS OF KNOWLEDGE"/>
    <x v="0"/>
    <x v="1"/>
    <s v=""/>
    <m/>
    <x v="2"/>
    <s v="Winter"/>
    <n v="0"/>
    <n v="0"/>
  </r>
  <r>
    <m/>
    <s v="FF"/>
    <s v="Cano Pérez"/>
    <s v="Isabel"/>
    <s v="icperez149@gmail.com"/>
    <s v="E MALAGA01"/>
    <s v="BA-Psychology"/>
    <s v="UNIVERSIDAD DE MALAGA"/>
    <s v="ŠPANIJA"/>
    <s v="Psychology"/>
    <n v="5"/>
    <x v="89"/>
    <x v="87"/>
    <s v="INTRODUCTION TO DEVELOPMENTAL PSYCHOLOGY"/>
    <x v="0"/>
    <x v="0"/>
    <n v="0"/>
    <m/>
    <x v="1"/>
    <s v="Winter"/>
    <s v="Only for students of Psychology; in the form of individual consultations for Erasmus students"/>
    <n v="0"/>
  </r>
  <r>
    <m/>
    <s v="FF"/>
    <s v="Giordano"/>
    <s v="Lavinia Paola"/>
    <s v="lavi.giordi@gmail.com"/>
    <s v="I MILANO03"/>
    <s v="BA-Psychology"/>
    <s v="UNIVERSITA CATTOLICA DEL SACRO CUORE"/>
    <s v="ITALIJA"/>
    <s v="Psychology"/>
    <n v="1"/>
    <x v="8"/>
    <x v="8"/>
    <s v="HISTORY OF THE MENTAL"/>
    <x v="0"/>
    <x v="1"/>
    <s v=""/>
    <m/>
    <x v="1"/>
    <s v="Winter"/>
    <n v="0"/>
    <n v="0"/>
  </r>
  <r>
    <m/>
    <s v="FF"/>
    <s v="Giordano"/>
    <s v="Lavinia Paola"/>
    <s v="lavi.giordi@gmail.com"/>
    <s v="I MILANO03"/>
    <s v="BA-Psychology"/>
    <s v="UNIVERSITA CATTOLICA DEL SACRO CUORE"/>
    <s v="ITALIJA"/>
    <s v="Psychology"/>
    <n v="1"/>
    <x v="3"/>
    <x v="3"/>
    <s v="CRITICAL THINKING WITH ELEMENTARY ARGUMENTATION"/>
    <x v="0"/>
    <x v="1"/>
    <s v=""/>
    <m/>
    <x v="1"/>
    <s v="Winter"/>
    <n v="0"/>
    <s v="Elective course. Subject to availability at the beginning of the semester."/>
  </r>
  <r>
    <m/>
    <s v="FF"/>
    <s v="Martín Fernández "/>
    <s v="Laura María "/>
    <s v="laura.mmf23@gmail.com"/>
    <s v="E GRANADA01"/>
    <s v="BA-Psychology"/>
    <s v="UNIVERSIDAD DE GRANADA "/>
    <s v="ŠPANIJA"/>
    <s v="Psychology "/>
    <n v="2"/>
    <x v="89"/>
    <x v="87"/>
    <s v="INTRODUCTION TO DEVELOPMENTAL PSYCHOLOGY"/>
    <x v="0"/>
    <x v="0"/>
    <n v="0"/>
    <m/>
    <x v="1"/>
    <s v="Winter"/>
    <s v="Only for students of Psychology; in the form of individual consultations for Erasmus students"/>
    <n v="0"/>
  </r>
  <r>
    <m/>
    <s v="PEF"/>
    <s v="Hernández Mesa"/>
    <s v="Lucas  "/>
    <s v="alu0101422466@ull.edu.es"/>
    <m/>
    <s v="BA"/>
    <s v="Universidad de la Laguna"/>
    <s v="Spain"/>
    <s v="Arts and humanities "/>
    <e v="#N/A"/>
    <x v="2"/>
    <x v="2"/>
    <s v="SPORT AND HUMANITIES"/>
    <x v="0"/>
    <x v="1"/>
    <s v=""/>
    <m/>
    <x v="2"/>
    <s v="Winter"/>
    <n v="0"/>
    <s v="Elective course. Subject to availability at the beginning of the semester."/>
  </r>
  <r>
    <m/>
    <s v="FF"/>
    <s v="Arévalo López "/>
    <s v="Luna"/>
    <s v="luaeva01@ucm.es"/>
    <s v="E MADRID03"/>
    <s v="BA- Audiovisual communication"/>
    <s v="UNIVERSIDAD COMPLUTENSE DE MADRID"/>
    <s v="ŠPANIJA"/>
    <s v="Philosophy and ethics"/>
    <n v="2"/>
    <x v="4"/>
    <x v="4"/>
    <s v="CULTURE AND PERSONALITY"/>
    <x v="0"/>
    <x v="1"/>
    <s v=""/>
    <m/>
    <x v="3"/>
    <s v="Winter"/>
    <n v="0"/>
    <s v="Elective course. Subject to availability at the beginning of the semester."/>
  </r>
  <r>
    <m/>
    <s v="FF"/>
    <s v="Arévalo López "/>
    <s v="Luna"/>
    <s v="luaeva01@ucm.es"/>
    <s v="E MADRID03"/>
    <s v="BA- Audiovisual communication"/>
    <s v="UNIVERSIDAD COMPLUTENSE DE MADRID"/>
    <s v="ŠPANIJA"/>
    <s v="Philosophy and ethics"/>
    <n v="2"/>
    <x v="83"/>
    <x v="81"/>
    <s v="WORLD LITERATURE"/>
    <x v="0"/>
    <x v="1"/>
    <s v=""/>
    <m/>
    <x v="6"/>
    <s v="Summer"/>
    <s v="Individual consultations for Erasmus students; with the option of joining classes in Slovenian language"/>
    <n v="0"/>
  </r>
  <r>
    <m/>
    <s v="FF"/>
    <s v="Arévalo López "/>
    <s v="Luna"/>
    <s v="luaeva01@ucm.es"/>
    <s v="E MADRID03"/>
    <s v="BA- Audiovisual communication"/>
    <s v="UNIVERSIDAD COMPLUTENSE DE MADRID"/>
    <s v="ŠPANIJA"/>
    <s v="Philosophy and ethics"/>
    <n v="2"/>
    <x v="90"/>
    <x v="88"/>
    <s v="AESTHETICS"/>
    <x v="0"/>
    <x v="1"/>
    <s v=""/>
    <m/>
    <x v="2"/>
    <s v="Summer"/>
    <n v="0"/>
    <n v="0"/>
  </r>
  <r>
    <m/>
    <s v="FF"/>
    <s v="Moya Tortajada "/>
    <s v="Maria "/>
    <s v="mtmoya0905@gmail.com"/>
    <s v="E TARRAGO01"/>
    <s v="BA-Psychology"/>
    <s v="UNIVERSITAT ROVIRA I VIRGILI"/>
    <s v="ŠPANIJA"/>
    <s v="Language acquisition"/>
    <n v="5"/>
    <x v="36"/>
    <x v="35"/>
    <s v="ADVANCED CHARPTERS FROM CROSS-CULTURAL ANALYSIS OF SOCIETIES"/>
    <x v="0"/>
    <x v="1"/>
    <s v=""/>
    <m/>
    <x v="3"/>
    <s v="Winter"/>
    <n v="0"/>
    <n v="0"/>
  </r>
  <r>
    <m/>
    <s v="FF"/>
    <s v="Giordano"/>
    <s v="Lavinia Paola"/>
    <s v="lavi.giordi@gmail.com"/>
    <s v="I MILANO03"/>
    <s v="BA-Psychology"/>
    <s v="UNIVERSITA CATTOLICA DEL SACRO CUORE"/>
    <s v="ITALIJA"/>
    <s v="Psychology"/>
    <n v="1"/>
    <x v="89"/>
    <x v="87"/>
    <s v="INTRODUCTION TO DEVELOPMENTAL PSYCHOLOGY"/>
    <x v="0"/>
    <x v="0"/>
    <n v="0"/>
    <m/>
    <x v="1"/>
    <s v="Winter"/>
    <s v="Only for students of Psychology; in the form of individual consultations for Erasmus students"/>
    <n v="0"/>
  </r>
  <r>
    <m/>
    <s v="FF"/>
    <s v="Moya Tortajada "/>
    <s v="Maria "/>
    <s v="mtmoya0905@gmail.com"/>
    <s v="E TARRAGO01"/>
    <s v="BA-Psychology"/>
    <s v="UNIVERSITAT ROVIRA I VIRGILI"/>
    <s v="ŠPANIJA"/>
    <s v="Language acquisition"/>
    <n v="5"/>
    <x v="3"/>
    <x v="3"/>
    <s v="CRITICAL THINKING WITH ELEMENTARY ARGUMENTATION"/>
    <x v="0"/>
    <x v="1"/>
    <s v=""/>
    <m/>
    <x v="1"/>
    <s v="Winter"/>
    <n v="0"/>
    <s v="Elective course. Subject to availability at the beginning of the semester."/>
  </r>
  <r>
    <m/>
    <s v="FF"/>
    <s v="Moya Tortajada "/>
    <s v="Maria "/>
    <s v="mtmoya0905@gmail.com"/>
    <s v="E TARRAGO01"/>
    <s v="BA-Psychology"/>
    <s v="UNIVERSITAT ROVIRA I VIRGILI"/>
    <s v="ŠPANIJA"/>
    <s v="Language acquisition"/>
    <n v="5"/>
    <x v="4"/>
    <x v="4"/>
    <s v="CULTURE AND PERSONALITY"/>
    <x v="0"/>
    <x v="1"/>
    <s v=""/>
    <m/>
    <x v="3"/>
    <s v="Winter"/>
    <n v="0"/>
    <s v="Elective course. Subject to availability at the beginning of the semester."/>
  </r>
  <r>
    <m/>
    <s v="FF"/>
    <s v="Moya Tortajada "/>
    <s v="Maria "/>
    <s v="mtmoya0905@gmail.com"/>
    <s v="E TARRAGO01"/>
    <s v="BA-Psychology"/>
    <s v="UNIVERSITAT ROVIRA I VIRGILI"/>
    <s v="ŠPANIJA"/>
    <s v="Language acquisition"/>
    <n v="5"/>
    <x v="41"/>
    <x v="40"/>
    <s v="SOCIAL ANTHROPOLOGY I"/>
    <x v="0"/>
    <x v="1"/>
    <s v=""/>
    <m/>
    <x v="3"/>
    <s v="Winter"/>
    <n v="0"/>
    <n v="0"/>
  </r>
  <r>
    <m/>
    <s v="FF"/>
    <s v="Arlov"/>
    <s v="Milica"/>
    <s v="milicaarlov05@gmail.com"/>
    <m/>
    <s v="BA-Psychology"/>
    <s v="University of Mitrovica"/>
    <s v="Kosovo"/>
    <m/>
    <m/>
    <x v="89"/>
    <x v="87"/>
    <s v="INTRODUCTION TO DEVELOPMENTAL PSYCHOLOGY"/>
    <x v="0"/>
    <x v="0"/>
    <n v="0"/>
    <m/>
    <x v="1"/>
    <s v="Winter"/>
    <s v="Only for students of Psychology; in the form of individual consultations for Erasmus students"/>
    <n v="0"/>
  </r>
  <r>
    <m/>
    <s v="FF"/>
    <s v="Özalp"/>
    <s v="Ahmet Enes"/>
    <s v="aenesozalp@gmail.com"/>
    <s v="TR KARS01"/>
    <s v="BA-English Language and Literature"/>
    <s v="KAFKAS UNIVERSITESI"/>
    <s v="TURČIJA"/>
    <s v="Education"/>
    <s v="*"/>
    <x v="91"/>
    <x v="89"/>
    <s v="INTRODUCTION TO ENGLISH LITERARY STUDIES"/>
    <x v="0"/>
    <x v="7"/>
    <n v="-2"/>
    <m/>
    <x v="5"/>
    <s v="Winter"/>
    <s v="Only students of English"/>
    <n v="0"/>
  </r>
  <r>
    <m/>
    <s v="FF"/>
    <s v="Castro Torres"/>
    <s v="Maria "/>
    <s v="mcastrotorres317@gmail.com"/>
    <s v="E GRANADA01"/>
    <s v="BA-Pedagogy"/>
    <s v="UNIVERSIDAD DE GRANADA "/>
    <s v="ŠPANIJA"/>
    <s v="Pedagogy"/>
    <n v="2"/>
    <x v="11"/>
    <x v="11"/>
    <s v="THEORY OF LITERATURE"/>
    <x v="0"/>
    <x v="1"/>
    <s v=""/>
    <m/>
    <x v="6"/>
    <s v="Winter"/>
    <s v="Individual consultations for Erasmus students; with the option of joining classes in Slovenian language"/>
    <n v="0"/>
  </r>
  <r>
    <m/>
    <s v="FF"/>
    <s v="Castro Torres"/>
    <s v="Maria "/>
    <s v="mcastrotorres317@gmail.com"/>
    <s v="E GRANADA01"/>
    <s v="BA-Pedagogy"/>
    <s v="UNIVERSIDAD DE GRANADA "/>
    <s v="ŠPANIJA"/>
    <s v="Pedagogy"/>
    <n v="2"/>
    <x v="67"/>
    <x v="66"/>
    <s v="ANALYSES OF SCIENTIFIC TEXTS FROM HUMANITIES AND SOCIAL SCIENCES"/>
    <x v="0"/>
    <x v="1"/>
    <s v=""/>
    <m/>
    <x v="3"/>
    <s v="Winter"/>
    <n v="0"/>
    <n v="0"/>
  </r>
  <r>
    <m/>
    <s v="FF"/>
    <s v="Castro Torres"/>
    <s v="Maria "/>
    <s v="mcastrotorres317@gmail.com"/>
    <s v="E GRANADA01"/>
    <s v="BA-Pedagogy"/>
    <s v="UNIVERSIDAD DE GRANADA "/>
    <s v="ŠPANIJA"/>
    <s v="Pedagogy"/>
    <n v="2"/>
    <x v="35"/>
    <x v="34"/>
    <s v="INTRODUCTION TO ENGLISH LITERATURE FOR TRANSLATORS AND INTERPRETERS"/>
    <x v="0"/>
    <x v="1"/>
    <s v=""/>
    <m/>
    <x v="10"/>
    <s v="Winter"/>
    <n v="0"/>
    <n v="0"/>
  </r>
  <r>
    <m/>
    <s v="FF"/>
    <s v="Gómez Llopis"/>
    <s v="Dora"/>
    <s v="doretagollo85@gmail.com"/>
    <s v="E VALENCI01"/>
    <s v="BA-English studies"/>
    <s v="UNIVERSITAT DE VALENCIA (ESTUDI GENERAL) UVEG"/>
    <s v="ŠPANIJA"/>
    <s v="Language acquisition"/>
    <s v="2+2"/>
    <x v="91"/>
    <x v="89"/>
    <s v="INTRODUCTION TO ENGLISH LITERARY STUDIES"/>
    <x v="0"/>
    <x v="7"/>
    <n v="-2"/>
    <m/>
    <x v="5"/>
    <s v="Winter"/>
    <s v="Only students of English"/>
    <n v="0"/>
  </r>
  <r>
    <m/>
    <s v="FF"/>
    <s v="Castro Torres"/>
    <s v="Maria "/>
    <s v="mcastrotorres317@gmail.com"/>
    <s v="E GRANADA01"/>
    <s v="BA-Pedagogy"/>
    <s v="UNIVERSIDAD DE GRANADA "/>
    <s v="ŠPANIJA"/>
    <s v="Pedagogy"/>
    <n v="2"/>
    <x v="15"/>
    <x v="15"/>
    <s v="THEORY OF LITERARY FORMS"/>
    <x v="0"/>
    <x v="1"/>
    <s v=""/>
    <m/>
    <x v="6"/>
    <s v="Winter"/>
    <s v="Individual consultations for Erasmus students; with the option of joining classes in Slovenian language"/>
    <n v="0"/>
  </r>
  <r>
    <m/>
    <s v="FF"/>
    <s v="Ökmen"/>
    <s v="Evindar"/>
    <s v="okmenevin48@gmail.com"/>
    <s v="TR DENIZLI01"/>
    <s v="BA-English Language and Literature"/>
    <s v="PAMUKKALE UNIVERSITESI"/>
    <s v="TURČIJA"/>
    <s v="Language acquisition"/>
    <n v="6"/>
    <x v="91"/>
    <x v="89"/>
    <s v="INTRODUCTION TO ENGLISH LITERARY STUDIES"/>
    <x v="0"/>
    <x v="7"/>
    <n v="-2"/>
    <m/>
    <x v="5"/>
    <s v="Winter"/>
    <s v="Only students of English"/>
    <n v="0"/>
  </r>
  <r>
    <m/>
    <s v="FF"/>
    <s v="Berlanga González"/>
    <s v="Irene"/>
    <s v="irenegonzlz5@gmail.com"/>
    <s v="E VALENCI01"/>
    <s v="BA-English studies"/>
    <s v="UNIVERSITAT DE VALENCIA (ESTUDI GENERAL) UVEG"/>
    <s v="ŠPANIJA"/>
    <s v="Language acquisition"/>
    <s v="2+2"/>
    <x v="91"/>
    <x v="89"/>
    <s v="INTRODUCTION TO ENGLISH LITERARY STUDIES"/>
    <x v="0"/>
    <x v="7"/>
    <n v="-2"/>
    <m/>
    <x v="5"/>
    <s v="Winter"/>
    <s v="Only students of English"/>
    <n v="0"/>
  </r>
  <r>
    <m/>
    <s v="FF"/>
    <s v="Jin"/>
    <s v="Jiaming"/>
    <s v="jiamingjin287@gmail.com"/>
    <m/>
    <s v="BA-English Language and Literature"/>
    <s v="Hangzhou Normal university"/>
    <s v="China"/>
    <m/>
    <m/>
    <x v="91"/>
    <x v="89"/>
    <s v="INTRODUCTION TO ENGLISH LITERARY STUDIES"/>
    <x v="0"/>
    <x v="7"/>
    <n v="-2"/>
    <m/>
    <x v="5"/>
    <s v="Winter"/>
    <s v="Only students of English"/>
    <n v="0"/>
  </r>
  <r>
    <m/>
    <s v="FF"/>
    <s v="Ufarte Armario"/>
    <s v="Marta"/>
    <s v="martaufartee@correo.ugr.es"/>
    <s v="E GRANADA01"/>
    <m/>
    <s v="UNIVERSIDAD DE GRANADA "/>
    <s v="ŠPANIJA"/>
    <s v="Psychology "/>
    <n v="2"/>
    <x v="67"/>
    <x v="66"/>
    <s v="ANALYSES OF SCIENTIFIC TEXTS FROM HUMANITIES AND SOCIAL SCIENCES"/>
    <x v="0"/>
    <x v="1"/>
    <s v=""/>
    <m/>
    <x v="3"/>
    <s v="Winter"/>
    <n v="0"/>
    <n v="0"/>
  </r>
  <r>
    <m/>
    <s v="FF"/>
    <s v="Ufarte Armario"/>
    <s v="Marta"/>
    <s v="martaufartee@correo.ugr.es"/>
    <s v="E GRANADA01"/>
    <m/>
    <s v="UNIVERSIDAD DE GRANADA "/>
    <s v="ŠPANIJA"/>
    <s v="Psychology "/>
    <n v="2"/>
    <x v="11"/>
    <x v="11"/>
    <s v="THEORY OF LITERATURE"/>
    <x v="0"/>
    <x v="1"/>
    <s v=""/>
    <m/>
    <x v="6"/>
    <s v="Winter"/>
    <s v="Individual consultations for Erasmus students; with the option of joining classes in Slovenian language"/>
    <n v="0"/>
  </r>
  <r>
    <m/>
    <s v="FF"/>
    <s v="Ufarte Armario"/>
    <s v="Marta"/>
    <s v="martaufartee@correo.ugr.es"/>
    <s v="E GRANADA01"/>
    <m/>
    <s v="UNIVERSIDAD DE GRANADA "/>
    <s v="ŠPANIJA"/>
    <s v="Psychology "/>
    <n v="2"/>
    <x v="35"/>
    <x v="34"/>
    <s v="INTRODUCTION TO ENGLISH LITERATURE FOR TRANSLATORS AND INTERPRETERS"/>
    <x v="0"/>
    <x v="1"/>
    <s v=""/>
    <m/>
    <x v="10"/>
    <s v="Winter"/>
    <n v="0"/>
    <n v="0"/>
  </r>
  <r>
    <m/>
    <s v="FF"/>
    <s v="Ufarte Armario"/>
    <s v="Marta"/>
    <s v="martaufartee@correo.ugr.es"/>
    <s v="E GRANADA01"/>
    <m/>
    <s v="UNIVERSIDAD DE GRANADA "/>
    <s v="ŠPANIJA"/>
    <s v="Psychology "/>
    <n v="2"/>
    <x v="25"/>
    <x v="25"/>
    <s v="SCHOOL COUNSELLING"/>
    <x v="1"/>
    <x v="0"/>
    <n v="2"/>
    <m/>
    <x v="0"/>
    <s v="Winter"/>
    <s v="Only students of Pedagogy; in the form of individual consultations for Erasmus students"/>
    <n v="0"/>
  </r>
  <r>
    <m/>
    <s v="FF"/>
    <s v="Ufarte Armario"/>
    <s v="Marta"/>
    <s v="martaufartee@correo.ugr.es"/>
    <s v="E GRANADA01"/>
    <m/>
    <s v="UNIVERSIDAD DE GRANADA "/>
    <s v="ŠPANIJA"/>
    <s v="Psychology "/>
    <n v="2"/>
    <x v="15"/>
    <x v="15"/>
    <s v="THEORY OF LITERARY FORMS"/>
    <x v="0"/>
    <x v="1"/>
    <s v=""/>
    <m/>
    <x v="6"/>
    <s v="Winter"/>
    <s v="Individual consultations for Erasmus students; with the option of joining classes in Slovenian language"/>
    <n v="0"/>
  </r>
  <r>
    <m/>
    <s v="FF"/>
    <s v="Ufarte Armario"/>
    <s v="Marta"/>
    <s v="martaufartee@correo.ugr.es"/>
    <s v="E GRANADA01"/>
    <m/>
    <s v="UNIVERSIDAD DE GRANADA "/>
    <s v="ŠPANIJA"/>
    <s v="Psychology "/>
    <n v="2"/>
    <x v="7"/>
    <x v="7"/>
    <s v="HUMANS BETWEEN NATURE, SOCIETY AND CULTURE"/>
    <x v="0"/>
    <x v="1"/>
    <s v=""/>
    <m/>
    <x v="3"/>
    <s v="Winter"/>
    <n v="0"/>
    <s v="Elective course. Subject to availability at the beginning of the semester."/>
  </r>
  <r>
    <m/>
    <s v="FF"/>
    <s v="Wang"/>
    <s v="Jiayi"/>
    <s v="janezhou307@gmail.com"/>
    <m/>
    <s v="BA-English Language and Literature"/>
    <s v="Hangzhou Normal university"/>
    <s v="China"/>
    <m/>
    <m/>
    <x v="91"/>
    <x v="89"/>
    <s v="INTRODUCTION TO ENGLISH LITERARY STUDIES"/>
    <x v="0"/>
    <x v="7"/>
    <n v="-2"/>
    <m/>
    <x v="5"/>
    <s v="Winter"/>
    <s v="Only students of English"/>
    <n v="0"/>
  </r>
  <r>
    <m/>
    <s v="FF"/>
    <s v="Bocharnikova"/>
    <s v="Natalia"/>
    <s v="alu0101731988@ull.edu.es"/>
    <s v="E TENERIF01"/>
    <s v="BA-English studies"/>
    <s v="Universidad de la Laguna"/>
    <s v="ŠPANIJA"/>
    <s v="Languages"/>
    <n v="3"/>
    <x v="91"/>
    <x v="89"/>
    <s v="INTRODUCTION TO ENGLISH LITERARY STUDIES"/>
    <x v="0"/>
    <x v="7"/>
    <n v="-2"/>
    <m/>
    <x v="5"/>
    <s v="Winter"/>
    <s v="Only students of English"/>
    <n v="0"/>
  </r>
  <r>
    <m/>
    <s v="FF"/>
    <s v="Peinado Márquez"/>
    <s v="Marta María"/>
    <s v="martapeinadomarquez2005@gmail.com"/>
    <s v="E GRANADA01"/>
    <s v="BA-Pedagogy"/>
    <s v="UNIVERSIDAD DE GRANADA "/>
    <s v="ŠPANIJA"/>
    <s v="Pedagogy"/>
    <n v="2"/>
    <x v="11"/>
    <x v="11"/>
    <s v="THEORY OF LITERATURE"/>
    <x v="0"/>
    <x v="1"/>
    <s v=""/>
    <m/>
    <x v="6"/>
    <s v="Winter"/>
    <s v="Individual consultations for Erasmus students; with the option of joining classes in Slovenian language"/>
    <n v="0"/>
  </r>
  <r>
    <m/>
    <s v="FF"/>
    <s v="Peinado Márquez"/>
    <s v="Marta María"/>
    <s v="martapeinadomarquez2005@gmail.com"/>
    <s v="E GRANADA01"/>
    <s v="BA-Pedagogy"/>
    <s v="UNIVERSIDAD DE GRANADA "/>
    <s v="ŠPANIJA"/>
    <s v="Pedagogy"/>
    <n v="2"/>
    <x v="67"/>
    <x v="66"/>
    <s v="ANALYSES OF SCIENTIFIC TEXTS FROM HUMANITIES AND SOCIAL SCIENCES"/>
    <x v="0"/>
    <x v="1"/>
    <s v=""/>
    <m/>
    <x v="3"/>
    <s v="Winter"/>
    <n v="0"/>
    <n v="0"/>
  </r>
  <r>
    <m/>
    <s v="FF"/>
    <s v="Peinado Márquez"/>
    <s v="Marta María"/>
    <s v="martapeinadomarquez2005@gmail.com"/>
    <s v="E GRANADA01"/>
    <s v="BA-Pedagogy"/>
    <s v="UNIVERSIDAD DE GRANADA "/>
    <s v="ŠPANIJA"/>
    <s v="Pedagogy"/>
    <n v="2"/>
    <x v="35"/>
    <x v="34"/>
    <s v="INTRODUCTION TO ENGLISH LITERATURE FOR TRANSLATORS AND INTERPRETERS"/>
    <x v="0"/>
    <x v="1"/>
    <s v=""/>
    <m/>
    <x v="10"/>
    <s v="Winter"/>
    <n v="0"/>
    <n v="0"/>
  </r>
  <r>
    <m/>
    <s v="FF"/>
    <s v="Peinado Márquez"/>
    <s v="Marta María"/>
    <s v="martapeinadomarquez2005@gmail.com"/>
    <s v="E GRANADA01"/>
    <s v="BA-Pedagogy"/>
    <s v="UNIVERSIDAD DE GRANADA "/>
    <s v="ŠPANIJA"/>
    <s v="Pedagogy"/>
    <n v="2"/>
    <x v="15"/>
    <x v="15"/>
    <s v="THEORY OF LITERARY FORMS"/>
    <x v="0"/>
    <x v="1"/>
    <s v=""/>
    <m/>
    <x v="6"/>
    <s v="Winter"/>
    <s v="Individual consultations for Erasmus students; with the option of joining classes in Slovenian language"/>
    <n v="0"/>
  </r>
  <r>
    <m/>
    <s v="FF"/>
    <s v="Peinado Márquez"/>
    <s v="Marta María"/>
    <s v="martapeinadomarquez2005@gmail.com"/>
    <s v="E GRANADA01"/>
    <s v="BA-Pedagogy"/>
    <s v="UNIVERSIDAD DE GRANADA "/>
    <s v="ŠPANIJA"/>
    <s v="Pedagogy"/>
    <n v="2"/>
    <x v="80"/>
    <x v="78"/>
    <s v="ENGLISH LANGUAGE – PHONETICS AND PHONOLOGY"/>
    <x v="0"/>
    <x v="7"/>
    <n v="2"/>
    <m/>
    <x v="5"/>
    <s v="Winter"/>
    <s v="Only students of English"/>
    <n v="0"/>
  </r>
  <r>
    <m/>
    <s v="FF"/>
    <s v="Xiao"/>
    <s v="Suqi"/>
    <s v="suiikiya1210@gmail.com"/>
    <m/>
    <s v="BA-English Language and Literature"/>
    <s v="Hangzhou Normal university"/>
    <s v="China"/>
    <m/>
    <m/>
    <x v="91"/>
    <x v="89"/>
    <s v="INTRODUCTION TO ENGLISH LITERARY STUDIES"/>
    <x v="0"/>
    <x v="7"/>
    <n v="-2"/>
    <m/>
    <x v="5"/>
    <s v="Winter"/>
    <s v="Only students of English"/>
    <n v="0"/>
  </r>
  <r>
    <n v="4"/>
    <s v="FF"/>
    <s v="KADAYIFÇI"/>
    <s v="Zeynep"/>
    <s v="ceyokadayifci@gmail.com"/>
    <s v="TR KARS01"/>
    <s v="BA-English language and literatures"/>
    <s v="KAFKAS UNIVERSITESI"/>
    <s v="TURČIJA"/>
    <s v="Languages"/>
    <n v="2"/>
    <x v="91"/>
    <x v="89"/>
    <s v="INTRODUCTION TO ENGLISH LITERARY STUDIES"/>
    <x v="0"/>
    <x v="7"/>
    <n v="-2"/>
    <m/>
    <x v="5"/>
    <s v="Winter"/>
    <s v="Only students of English"/>
    <n v="0"/>
  </r>
  <r>
    <m/>
    <s v="FF"/>
    <s v="MAINAR SÁNCHEZ"/>
    <s v="LUCAS"/>
    <s v="lucasmainar2006@gmail.com"/>
    <s v="E ALCAL-H01"/>
    <s v="BA-Psychology"/>
    <s v="UNIVERSIDAD DE ALCALA"/>
    <s v="ŠPANIJA"/>
    <s v="Arts and humanities "/>
    <s v="8 (skupno s PEF)"/>
    <x v="92"/>
    <x v="90"/>
    <s v="INTRODUCTION TO WORK AND ORGANIZATIONAL PSYCHOLOGY"/>
    <x v="0"/>
    <x v="0"/>
    <n v="0"/>
    <m/>
    <x v="1"/>
    <s v="Summer"/>
    <s v="Only students of Psychology; in the form of individual consultations and seminars for Erasmus students"/>
    <n v="0"/>
  </r>
  <r>
    <m/>
    <s v="FF"/>
    <s v="Cano Pérez"/>
    <s v="Isabel"/>
    <s v="icperez149@gmail.com"/>
    <s v="E MALAGA01"/>
    <s v="BA-Psychology"/>
    <s v="UNIVERSIDAD DE MALAGA"/>
    <s v="ŠPANIJA"/>
    <s v="Psychology"/>
    <n v="5"/>
    <x v="92"/>
    <x v="90"/>
    <s v="INTRODUCTION TO WORK AND ORGANIZATIONAL PSYCHOLOGY"/>
    <x v="0"/>
    <x v="0"/>
    <n v="0"/>
    <m/>
    <x v="1"/>
    <s v="Summer"/>
    <s v="Only students of Psychology; in the form of individual consultations and seminars for Erasmus students"/>
    <n v="0"/>
  </r>
  <r>
    <m/>
    <s v="FF"/>
    <s v="Tripoli"/>
    <s v="Martina"/>
    <s v="martina.tripolib@gmail.com"/>
    <s v="E MALAGA01"/>
    <s v="BA-Psychology"/>
    <s v="UNIVERSIDAD DE MALAGA"/>
    <s v="ŠPANIJA"/>
    <s v="Psychology"/>
    <n v="5"/>
    <x v="92"/>
    <x v="90"/>
    <s v="INTRODUCTION TO WORK AND ORGANIZATIONAL PSYCHOLOGY"/>
    <x v="0"/>
    <x v="0"/>
    <n v="0"/>
    <m/>
    <x v="1"/>
    <s v="Summer"/>
    <s v="Only students of Psychology; in the form of individual consultations and seminars for Erasmus students"/>
    <n v="0"/>
  </r>
  <r>
    <m/>
    <s v="FF"/>
    <s v="Tripoli"/>
    <s v="Martina"/>
    <s v="martina.tripolib@gmail.com"/>
    <s v="E MALAGA01"/>
    <s v="BA-Psychology"/>
    <s v="UNIVERSIDAD DE MALAGA"/>
    <s v="ŠPANIJA"/>
    <s v="Psychology"/>
    <n v="5"/>
    <x v="3"/>
    <x v="3"/>
    <s v="CRITICAL THINKING WITH ELEMENTARY ARGUMENTATION"/>
    <x v="0"/>
    <x v="1"/>
    <s v=""/>
    <m/>
    <x v="1"/>
    <s v="Winter"/>
    <n v="0"/>
    <s v="Elective course. Subject to availability at the beginning of the semester."/>
  </r>
  <r>
    <m/>
    <s v="FF"/>
    <s v="Rivera Martínez "/>
    <s v="Sherezade "/>
    <s v="sherezaderive@gmail.com"/>
    <s v="E MALAGA01"/>
    <s v="BA-Psychology"/>
    <s v="UNIVERSIDAD DE MALAGA"/>
    <s v="ŠPANIJA"/>
    <s v="Psychology"/>
    <n v="5"/>
    <x v="92"/>
    <x v="90"/>
    <s v="INTRODUCTION TO WORK AND ORGANIZATIONAL PSYCHOLOGY"/>
    <x v="0"/>
    <x v="0"/>
    <n v="0"/>
    <m/>
    <x v="1"/>
    <s v="Summer"/>
    <s v="Only students of Psychology; in the form of individual consultations and seminars for Erasmus students"/>
    <n v="0"/>
  </r>
  <r>
    <m/>
    <s v="FF"/>
    <s v="Saldaña Afán "/>
    <s v="Teresa María "/>
    <s v="teresasaldanaafan@gmail.com"/>
    <s v="E MALAGA01"/>
    <s v="BA-Psychology"/>
    <s v="UNIVERSIDAD DE MALAGA"/>
    <s v="ŠPANIJA"/>
    <s v="Psychology"/>
    <n v="5"/>
    <x v="92"/>
    <x v="90"/>
    <s v="INTRODUCTION TO WORK AND ORGANIZATIONAL PSYCHOLOGY"/>
    <x v="0"/>
    <x v="0"/>
    <n v="0"/>
    <m/>
    <x v="1"/>
    <s v="Summer"/>
    <s v="Only students of Psychology; in the form of individual consultations and seminars for Erasmus students"/>
    <n v="0"/>
  </r>
  <r>
    <m/>
    <s v="FF"/>
    <s v="Özalp"/>
    <s v="Ahmet Enes"/>
    <s v="aenesozalp@gmail.com"/>
    <s v="TR KARS01"/>
    <s v="BA-English Language and Literature"/>
    <s v="KAFKAS UNIVERSITESI"/>
    <s v="TURČIJA"/>
    <s v="Education"/>
    <s v="*"/>
    <x v="93"/>
    <x v="91"/>
    <s v="LANGUAGE DEVELOPMENT 1"/>
    <x v="0"/>
    <x v="7"/>
    <n v="-2"/>
    <m/>
    <x v="5"/>
    <s v="Winter"/>
    <s v="Only students of English"/>
    <n v="0"/>
  </r>
  <r>
    <m/>
    <s v="FF"/>
    <s v="Gómez Llopis"/>
    <s v="Dora"/>
    <s v="doretagollo85@gmail.com"/>
    <s v="E VALENCI01"/>
    <s v="BA-English studies"/>
    <s v="UNIVERSITAT DE VALENCIA (ESTUDI GENERAL) UVEG"/>
    <s v="ŠPANIJA"/>
    <s v="Language acquisition"/>
    <s v="2+2"/>
    <x v="93"/>
    <x v="91"/>
    <s v="LANGUAGE DEVELOPMENT 1"/>
    <x v="0"/>
    <x v="7"/>
    <n v="-2"/>
    <m/>
    <x v="5"/>
    <s v="Winter"/>
    <s v="Only students of English"/>
    <n v="0"/>
  </r>
  <r>
    <m/>
    <s v="FF"/>
    <s v="Górecka"/>
    <s v="Martyna"/>
    <s v="goreckamartynaa@gmail.com"/>
    <s v="PL POZNAN01"/>
    <m/>
    <s v="UNIWERSYTET IM. ADAMA MICKIEWICZA W POZNANIU"/>
    <s v="POLJSKA"/>
    <s v="Earth sciences"/>
    <s v="*"/>
    <x v="94"/>
    <x v="92"/>
    <s v="ANTHROPOGENIC CLIMATIC CHANGES"/>
    <x v="0"/>
    <x v="1"/>
    <s v=""/>
    <m/>
    <x v="7"/>
    <s v="Summer"/>
    <n v="0"/>
    <s v="Elective course. Subject to availability at the beginning of the semester."/>
  </r>
  <r>
    <m/>
    <s v="FF"/>
    <s v="Górecka"/>
    <s v="Martyna"/>
    <s v="goreckamartynaa@gmail.com"/>
    <s v="PL POZNAN01"/>
    <m/>
    <s v="UNIWERSYTET IM. ADAMA MICKIEWICZA W POZNANIU"/>
    <s v="POLJSKA"/>
    <s v="Earth sciences"/>
    <s v="*"/>
    <x v="20"/>
    <x v="20"/>
    <s v="ECOLOGICAL GEOGRAPHY"/>
    <x v="0"/>
    <x v="1"/>
    <s v=""/>
    <m/>
    <x v="7"/>
    <s v="Winter"/>
    <n v="0"/>
    <n v="0"/>
  </r>
  <r>
    <m/>
    <s v="FF"/>
    <s v="Górecka"/>
    <s v="Martyna"/>
    <s v="goreckamartynaa@gmail.com"/>
    <s v="PL POZNAN01"/>
    <m/>
    <s v="UNIWERSYTET IM. ADAMA MICKIEWICZA W POZNANIU"/>
    <s v="POLJSKA"/>
    <s v="Earth sciences"/>
    <s v="*"/>
    <x v="18"/>
    <x v="18"/>
    <s v="ECONOMIC GEOGRAPHY"/>
    <x v="0"/>
    <x v="1"/>
    <s v=""/>
    <m/>
    <x v="7"/>
    <s v="Winter"/>
    <n v="0"/>
    <n v="0"/>
  </r>
  <r>
    <m/>
    <s v="FF"/>
    <s v="Górecka"/>
    <s v="Martyna"/>
    <s v="goreckamartynaa@gmail.com"/>
    <s v="PL POZNAN01"/>
    <m/>
    <s v="UNIWERSYTET IM. ADAMA MICKIEWICZA W POZNANIU"/>
    <s v="POLJSKA"/>
    <s v="Earth sciences"/>
    <s v="*"/>
    <x v="95"/>
    <x v="93"/>
    <s v="GEOGRAPHY OF RURAL AREAS"/>
    <x v="0"/>
    <x v="1"/>
    <s v=""/>
    <m/>
    <x v="7"/>
    <s v="Summer"/>
    <n v="0"/>
    <s v="Elective course. Subject to availability at the beginning of the semester."/>
  </r>
  <r>
    <m/>
    <s v="FF"/>
    <s v="Górecka"/>
    <s v="Martyna"/>
    <s v="goreckamartynaa@gmail.com"/>
    <s v="PL POZNAN01"/>
    <m/>
    <s v="UNIWERSYTET IM. ADAMA MICKIEWICZA W POZNANIU"/>
    <s v="POLJSKA"/>
    <s v="Earth sciences"/>
    <s v="*"/>
    <x v="19"/>
    <x v="19"/>
    <s v="GEOGRAPHY OF SETTLEMENTS"/>
    <x v="0"/>
    <x v="1"/>
    <s v=""/>
    <m/>
    <x v="7"/>
    <s v="Winter"/>
    <n v="0"/>
    <n v="0"/>
  </r>
  <r>
    <m/>
    <s v="FF"/>
    <s v="Górecka"/>
    <s v="Martyna"/>
    <s v="goreckamartynaa@gmail.com"/>
    <s v="PL POZNAN01"/>
    <m/>
    <s v="UNIWERSYTET IM. ADAMA MICKIEWICZA W POZNANIU"/>
    <s v="POLJSKA"/>
    <s v="Earth sciences"/>
    <s v="*"/>
    <x v="96"/>
    <x v="94"/>
    <s v="GEOGRAPHY OF TOURISM"/>
    <x v="0"/>
    <x v="1"/>
    <s v=""/>
    <m/>
    <x v="7"/>
    <s v="Summer"/>
    <n v="0"/>
    <n v="0"/>
  </r>
  <r>
    <m/>
    <s v="FF"/>
    <s v="Górecka"/>
    <s v="Martyna"/>
    <s v="goreckamartynaa@gmail.com"/>
    <s v="PL POZNAN01"/>
    <m/>
    <s v="UNIWERSYTET IM. ADAMA MICKIEWICZA W POZNANIU"/>
    <s v="POLJSKA"/>
    <s v="Earth sciences"/>
    <s v="*"/>
    <x v="97"/>
    <x v="95"/>
    <s v="HIDROGEOGRAPHY"/>
    <x v="0"/>
    <x v="1"/>
    <s v=""/>
    <m/>
    <x v="7"/>
    <s v="Summer"/>
    <n v="0"/>
    <n v="0"/>
  </r>
  <r>
    <m/>
    <s v="FF"/>
    <s v="Górecka"/>
    <s v="Martyna"/>
    <s v="goreckamartynaa@gmail.com"/>
    <s v="PL POZNAN01"/>
    <m/>
    <s v="UNIWERSYTET IM. ADAMA MICKIEWICZA W POZNANIU"/>
    <s v="POLJSKA"/>
    <s v="Earth sciences"/>
    <s v="*"/>
    <x v="98"/>
    <x v="96"/>
    <s v="KLIMATOGEOGRAPHY"/>
    <x v="0"/>
    <x v="1"/>
    <s v=""/>
    <m/>
    <x v="7"/>
    <s v="Summer"/>
    <n v="0"/>
    <n v="0"/>
  </r>
  <r>
    <m/>
    <s v="FF"/>
    <s v="Górecka"/>
    <s v="Martyna"/>
    <s v="goreckamartynaa@gmail.com"/>
    <s v="PL POZNAN01"/>
    <m/>
    <s v="UNIWERSYTET IM. ADAMA MICKIEWICZA W POZNANIU"/>
    <s v="POLJSKA"/>
    <s v="Earth sciences"/>
    <s v="*"/>
    <x v="99"/>
    <x v="97"/>
    <s v="PLANETARY GEOGRAPHY"/>
    <x v="0"/>
    <x v="1"/>
    <s v=""/>
    <m/>
    <x v="7"/>
    <s v="Winter"/>
    <n v="0"/>
    <n v="0"/>
  </r>
  <r>
    <m/>
    <s v="FF"/>
    <s v="Górecka"/>
    <s v="Martyna"/>
    <s v="goreckamartynaa@gmail.com"/>
    <s v="PL POZNAN01"/>
    <m/>
    <s v="UNIWERSYTET IM. ADAMA MICKIEWICZA W POZNANIU"/>
    <s v="POLJSKA"/>
    <s v="Earth sciences"/>
    <s v="*"/>
    <x v="17"/>
    <x v="17"/>
    <s v="POPULATION GEOGRAPHY"/>
    <x v="0"/>
    <x v="1"/>
    <s v=""/>
    <m/>
    <x v="7"/>
    <s v="Winter"/>
    <n v="0"/>
    <n v="0"/>
  </r>
  <r>
    <m/>
    <s v="FF"/>
    <s v="Górecka"/>
    <s v="Martyna"/>
    <s v="goreckamartynaa@gmail.com"/>
    <s v="PL POZNAN01"/>
    <m/>
    <s v="UNIWERSYTET IM. ADAMA MICKIEWICZA W POZNANIU"/>
    <s v="POLJSKA"/>
    <s v="Earth sciences"/>
    <s v="*"/>
    <x v="100"/>
    <x v="98"/>
    <s v="PROJECT WORK IN GEOGRAPHY"/>
    <x v="0"/>
    <x v="1"/>
    <s v=""/>
    <m/>
    <x v="7"/>
    <s v="Summer"/>
    <n v="0"/>
    <s v="Elective course. Subject to availability at the beginning of the semester."/>
  </r>
  <r>
    <m/>
    <s v="FF"/>
    <s v="Górecka"/>
    <s v="Martyna"/>
    <s v="goreckamartynaa@gmail.com"/>
    <s v="PL POZNAN01"/>
    <m/>
    <s v="UNIWERSYTET IM. ADAMA MICKIEWICZA W POZNANIU"/>
    <s v="POLJSKA"/>
    <s v="Earth sciences"/>
    <s v="*"/>
    <x v="21"/>
    <x v="21"/>
    <s v="QUANTITATIVE METHODS IN GEOGRAPHY"/>
    <x v="0"/>
    <x v="1"/>
    <s v=""/>
    <m/>
    <x v="7"/>
    <s v="Winter"/>
    <n v="0"/>
    <n v="0"/>
  </r>
  <r>
    <m/>
    <s v="FF"/>
    <s v="Górecka"/>
    <s v="Martyna"/>
    <s v="goreckamartynaa@gmail.com"/>
    <s v="PL POZNAN01"/>
    <m/>
    <s v="UNIWERSYTET IM. ADAMA MICKIEWICZA W POZNANIU"/>
    <s v="POLJSKA"/>
    <s v="Earth sciences"/>
    <s v="*"/>
    <x v="61"/>
    <x v="60"/>
    <s v="SOCIO-ECONOMIC STRUCTURES OF SLOVENIAN REGIONS"/>
    <x v="0"/>
    <x v="1"/>
    <s v=""/>
    <m/>
    <x v="7"/>
    <s v="Winter"/>
    <n v="0"/>
    <n v="0"/>
  </r>
  <r>
    <m/>
    <s v="FF"/>
    <s v="Górecka"/>
    <s v="Martyna"/>
    <s v="goreckamartynaa@gmail.com"/>
    <s v="PL POZNAN01"/>
    <m/>
    <s v="UNIWERSYTET IM. ADAMA MICKIEWICZA W POZNANIU"/>
    <s v="POLJSKA"/>
    <s v="Earth sciences"/>
    <s v="*"/>
    <x v="101"/>
    <x v="99"/>
    <s v="SOIL PROTECTION"/>
    <x v="0"/>
    <x v="1"/>
    <s v=""/>
    <m/>
    <x v="7"/>
    <s v="Summer"/>
    <n v="0"/>
    <s v="Elective course. Subject to availability at the beginning of the semester."/>
  </r>
  <r>
    <m/>
    <s v="FF"/>
    <s v="Berlanga González"/>
    <s v="Irene"/>
    <s v="irenegonzlz5@gmail.com"/>
    <s v="E TENERIF01"/>
    <s v="BA-English studies"/>
    <s v="Universidad de la Laguna"/>
    <s v="ŠPANIJA"/>
    <s v="Language acquisition"/>
    <s v="2+2"/>
    <x v="93"/>
    <x v="91"/>
    <s v="LANGUAGE DEVELOPMENT 1"/>
    <x v="0"/>
    <x v="7"/>
    <n v="-2"/>
    <m/>
    <x v="5"/>
    <s v="Winter"/>
    <s v="Only students of English"/>
    <n v="0"/>
  </r>
  <r>
    <m/>
    <s v="FF"/>
    <s v="Jin"/>
    <s v="Jiaming"/>
    <s v="jiamingjin287@gmail.com"/>
    <m/>
    <s v="BA-English Language and Literature"/>
    <s v="Hangzhou Normal university"/>
    <s v="China"/>
    <m/>
    <m/>
    <x v="93"/>
    <x v="91"/>
    <s v="LANGUAGE DEVELOPMENT 1"/>
    <x v="1"/>
    <x v="7"/>
    <n v="-2"/>
    <m/>
    <x v="5"/>
    <s v="Winter"/>
    <s v="Only students of English"/>
    <n v="0"/>
  </r>
  <r>
    <m/>
    <s v="FF"/>
    <s v="Wang"/>
    <s v="Jiayi"/>
    <s v="janezhou307@gmail.com"/>
    <m/>
    <s v="BA-English Language and Literature"/>
    <s v="Hangzhou Normal university"/>
    <s v="China"/>
    <m/>
    <m/>
    <x v="93"/>
    <x v="91"/>
    <s v="LANGUAGE DEVELOPMENT 1"/>
    <x v="1"/>
    <x v="7"/>
    <n v="-2"/>
    <m/>
    <x v="5"/>
    <s v="Winter"/>
    <s v="Only students of English"/>
    <n v="0"/>
  </r>
  <r>
    <m/>
    <s v="FF"/>
    <s v="Castro Torres"/>
    <s v="Maria "/>
    <s v="mcastrotorres317@gmail.com"/>
    <s v="E GRANADA01"/>
    <s v="BA-Pedagogy"/>
    <s v="UNIVERSIDAD DE GRANADA "/>
    <s v="ŠPANIJA"/>
    <s v="Pedagogy"/>
    <n v="2"/>
    <x v="93"/>
    <x v="91"/>
    <s v="LANGUAGE DEVELOPMENT 1"/>
    <x v="0"/>
    <x v="7"/>
    <n v="-2"/>
    <m/>
    <x v="5"/>
    <s v="Winter"/>
    <s v="Only students of English"/>
    <n v="0"/>
  </r>
  <r>
    <m/>
    <s v="FF"/>
    <s v="Xie"/>
    <s v="Mingcong"/>
    <s v="1105115834@qq.com"/>
    <m/>
    <s v="MA-Arts"/>
    <s v="Hangzhou Normal university"/>
    <s v="China"/>
    <m/>
    <m/>
    <x v="102"/>
    <x v="100"/>
    <s v="CULTURE OF CONSUMPTION"/>
    <x v="1"/>
    <x v="1"/>
    <s v=""/>
    <m/>
    <x v="3"/>
    <s v="Winter"/>
    <s v="Only students of Sociology"/>
    <s v="Elective course. Subject to availability at the beginning of the semester."/>
  </r>
  <r>
    <m/>
    <s v="FF"/>
    <s v="Ufarte Armario"/>
    <s v="Marta"/>
    <s v="martaufartee@correo.ugr.es"/>
    <s v="E GRANADA01"/>
    <s v="BA"/>
    <s v="UNIVERSIDAD DE GRANADA "/>
    <s v="ŠPANIJA"/>
    <s v="Psychology "/>
    <n v="2"/>
    <x v="93"/>
    <x v="91"/>
    <s v="LANGUAGE DEVELOPMENT 1"/>
    <x v="0"/>
    <x v="7"/>
    <n v="-2"/>
    <m/>
    <x v="5"/>
    <s v="Winter"/>
    <s v="Only students of English"/>
    <n v="0"/>
  </r>
  <r>
    <m/>
    <s v="FF"/>
    <s v="Xie"/>
    <s v="Mingcong"/>
    <s v="1105115834@qq.com"/>
    <m/>
    <s v="MA-Arts"/>
    <s v="Hangzhou Normal university"/>
    <s v="China"/>
    <m/>
    <m/>
    <x v="57"/>
    <x v="56"/>
    <s v="REGIONAL GEOGRAPHY OF AFRICA"/>
    <x v="0"/>
    <x v="1"/>
    <s v=""/>
    <m/>
    <x v="7"/>
    <s v="Winter"/>
    <n v="0"/>
    <n v="0"/>
  </r>
  <r>
    <m/>
    <s v="FF"/>
    <s v="Xie"/>
    <s v="Mingcong"/>
    <s v="1105115834@qq.com"/>
    <m/>
    <s v="MA-Arts"/>
    <s v="Hangzhou Normal university"/>
    <s v="China"/>
    <m/>
    <m/>
    <x v="103"/>
    <x v="101"/>
    <s v="REGIONAL GEOGRAPHY OF ASIA"/>
    <x v="0"/>
    <x v="1"/>
    <s v=""/>
    <m/>
    <x v="7"/>
    <s v="Winter"/>
    <n v="0"/>
    <n v="0"/>
  </r>
  <r>
    <m/>
    <s v="FF"/>
    <s v="Xie"/>
    <s v="Mingcong"/>
    <s v="1105115834@qq.com"/>
    <m/>
    <s v="MA-Arts"/>
    <s v="Hangzhou Normal university"/>
    <s v="China"/>
    <m/>
    <m/>
    <x v="103"/>
    <x v="101"/>
    <s v="REGIONAL GEOGRAPHY OF ASIA"/>
    <x v="0"/>
    <x v="1"/>
    <s v=""/>
    <m/>
    <x v="7"/>
    <s v="Winter"/>
    <n v="0"/>
    <n v="0"/>
  </r>
  <r>
    <m/>
    <s v="FF"/>
    <s v="GUTIERREZ"/>
    <s v="Monica"/>
    <s v=""/>
    <s v="E MADRID 17"/>
    <m/>
    <s v="UNIVERSIDAD ALFONSO X EL SABIO"/>
    <s v="ŠPANIJA"/>
    <s v="Psichology"/>
    <e v="#N/A"/>
    <x v="41"/>
    <x v="40"/>
    <s v="SOCIAL ANTHROPOLOGY I"/>
    <x v="0"/>
    <x v="1"/>
    <s v=""/>
    <m/>
    <x v="3"/>
    <s v="Winter"/>
    <n v="0"/>
    <n v="0"/>
  </r>
  <r>
    <m/>
    <s v="FF"/>
    <s v="GUTIERREZ"/>
    <s v="Monica"/>
    <s v=""/>
    <s v="E MADRID 17"/>
    <m/>
    <s v="UNIVERSIDAD ALFONSO X EL SABIO"/>
    <s v="ŠPANIJA"/>
    <s v="Psichology"/>
    <e v="#N/A"/>
    <x v="87"/>
    <x v="85"/>
    <s v="INTERPERSONAL RELATIONS AND COMMUNICATION"/>
    <x v="0"/>
    <x v="0"/>
    <s v=""/>
    <m/>
    <x v="1"/>
    <s v="Winter"/>
    <s v="Only students of Psychology; in the form of individual consultations and seminars for Erasmus students. Lecturer Nejc Plohl"/>
    <n v="0"/>
  </r>
  <r>
    <m/>
    <s v="FF"/>
    <s v="GUTIERREZ"/>
    <s v="Monica"/>
    <s v=""/>
    <s v="E MADRID 17"/>
    <m/>
    <s v="UNIVERSIDAD ALFONSO X EL SABIO"/>
    <s v="ŠPANIJA"/>
    <s v="Psichology"/>
    <e v="#N/A"/>
    <x v="42"/>
    <x v="41"/>
    <s v="METHODOLOGY OF PEDAGOGICAL RESEARCH"/>
    <x v="0"/>
    <x v="0"/>
    <s v=""/>
    <m/>
    <x v="0"/>
    <s v="Winter"/>
    <s v="Only for Faculty of Arts Erasmus students of Pedagogy"/>
    <n v="0"/>
  </r>
  <r>
    <m/>
    <s v="FF"/>
    <s v="GUTIERREZ"/>
    <s v="Monica"/>
    <s v=""/>
    <s v="E MADRID 17"/>
    <m/>
    <s v="UNIVERSIDAD ALFONSO X EL SABIO"/>
    <s v="ŠPANIJA"/>
    <s v="Psichology"/>
    <e v="#N/A"/>
    <x v="104"/>
    <x v="102"/>
    <s v="PERSONNEL AND ORGANIZATIONAL PSYCHOLOGY"/>
    <x v="0"/>
    <x v="4"/>
    <s v=""/>
    <m/>
    <x v="13"/>
    <s v="Winter"/>
    <s v="Only students of Psychology; in the form of individual consultations and seminars for Erasmus students"/>
    <n v="0"/>
  </r>
  <r>
    <m/>
    <s v="FF"/>
    <s v="Peinado Márquez"/>
    <s v="Marta María"/>
    <s v="martapeinadomarquez2005@gmail.com"/>
    <s v="E GRANADA01"/>
    <s v="BA-Pedagogy"/>
    <s v="UNIVERSIDAD DE GRANADA "/>
    <s v="ŠPANIJA"/>
    <s v="Pedagogy"/>
    <n v="2"/>
    <x v="93"/>
    <x v="91"/>
    <s v="LANGUAGE DEVELOPMENT 1"/>
    <x v="0"/>
    <x v="7"/>
    <n v="-2"/>
    <m/>
    <x v="5"/>
    <s v="Winter"/>
    <s v="Only students of English"/>
    <n v="0"/>
  </r>
  <r>
    <m/>
    <s v="FF"/>
    <s v="Hoeboer"/>
    <s v="Nadiya"/>
    <s v="nadiya.hoeboer@gmail.com"/>
    <s v="NL AMSTERD01"/>
    <s v="BA-Psychology"/>
    <s v="UNIVERSITEIT VAN AMSTERDAM"/>
    <s v="NIZOZEMSKA"/>
    <s v="Psychology"/>
    <n v="2"/>
    <x v="8"/>
    <x v="8"/>
    <s v="HISTORY OF THE MENTAL"/>
    <x v="0"/>
    <x v="1"/>
    <s v=""/>
    <m/>
    <x v="1"/>
    <s v="Winter"/>
    <n v="0"/>
    <n v="0"/>
  </r>
  <r>
    <m/>
    <s v="FF"/>
    <s v="López Sánchez "/>
    <s v="Paula"/>
    <s v="paulalopezsn@correo.ugr.es"/>
    <s v="E GRANADA01"/>
    <s v="BA-Primary Education"/>
    <s v="UNIVERSIDAD DE GRANADA "/>
    <s v="ŠPANIJA"/>
    <s v="Education"/>
    <n v="2"/>
    <x v="93"/>
    <x v="91"/>
    <s v="LANGUAGE DEVELOPMENT 1"/>
    <x v="0"/>
    <x v="7"/>
    <n v="-2"/>
    <m/>
    <x v="5"/>
    <s v="Winter"/>
    <s v="Only students of English"/>
    <n v="0"/>
  </r>
  <r>
    <m/>
    <s v="FF"/>
    <s v="Hoeboer"/>
    <s v="Nadiya"/>
    <s v="nadiya.hoeboer@gmail.com"/>
    <s v="NL AMSTERD01"/>
    <s v="BA-Psychology"/>
    <s v="UNIVERSITEIT VAN AMSTERDAM"/>
    <s v="NIZOZEMSKA"/>
    <s v="Psychology"/>
    <n v="2"/>
    <x v="6"/>
    <x v="6"/>
    <s v="INTRODUCTION TO PHILOSOPHY"/>
    <x v="0"/>
    <x v="1"/>
    <s v=""/>
    <m/>
    <x v="2"/>
    <s v="Winter"/>
    <n v="0"/>
    <n v="0"/>
  </r>
  <r>
    <m/>
    <s v="FF"/>
    <s v="Xiao"/>
    <s v="Suqi"/>
    <s v="suiikiya1210@gmail.com"/>
    <m/>
    <s v="BA-English Language and Literature"/>
    <s v="Hangzhou Normal university"/>
    <s v="China"/>
    <m/>
    <m/>
    <x v="93"/>
    <x v="91"/>
    <s v="LANGUAGE DEVELOPMENT 1"/>
    <x v="1"/>
    <x v="7"/>
    <n v="-2"/>
    <m/>
    <x v="5"/>
    <s v="Winter"/>
    <s v="Only students of English"/>
    <n v="0"/>
  </r>
  <r>
    <n v="7"/>
    <s v="FF"/>
    <s v="KADAYIFÇI"/>
    <s v="Zeynep"/>
    <s v="ceyokadayifci@gmail.com"/>
    <s v="TR KARS01"/>
    <s v="BA-English language and literatures"/>
    <s v="KAFKAS UNIVERSITESI"/>
    <s v="TURČIJA"/>
    <s v="Languages"/>
    <n v="2"/>
    <x v="93"/>
    <x v="91"/>
    <s v="LANGUAGE DEVELOPMENT 1"/>
    <x v="0"/>
    <x v="7"/>
    <n v="-2"/>
    <m/>
    <x v="5"/>
    <s v="Winter"/>
    <s v="Only students of English"/>
    <n v="0"/>
  </r>
  <r>
    <m/>
    <s v="FF"/>
    <s v="Özalp"/>
    <s v="Ahmet Enes"/>
    <s v="aenesozalp@gmail.com"/>
    <s v="TR KARS01"/>
    <s v="BA-English Language and Literature"/>
    <s v="KAFKAS UNIVERSITESI"/>
    <s v="TURČIJA"/>
    <s v="Education"/>
    <s v="*"/>
    <x v="105"/>
    <x v="103"/>
    <s v="LANGUAGE DEVELOPMENT 3"/>
    <x v="0"/>
    <x v="4"/>
    <n v="0"/>
    <m/>
    <x v="5"/>
    <s v="Winter"/>
    <s v="Only students of English"/>
    <n v="0"/>
  </r>
  <r>
    <m/>
    <s v="FF"/>
    <s v="Santana Granado"/>
    <s v="Alejandra del Carmen"/>
    <s v="alejandraa.sgd@gmail.com"/>
    <s v="E TENERIF01"/>
    <m/>
    <s v="Universidad de la Laguna"/>
    <s v="ŠPANIJA"/>
    <s v="Arts and humanities "/>
    <n v="7"/>
    <x v="105"/>
    <x v="103"/>
    <s v="LANGUAGE DEVELOPMENT 3"/>
    <x v="0"/>
    <x v="4"/>
    <n v="0"/>
    <m/>
    <x v="5"/>
    <s v="Winter"/>
    <s v="Only students of English"/>
    <n v="0"/>
  </r>
  <r>
    <m/>
    <s v="FF"/>
    <s v="Bocharnikova"/>
    <s v="Natalia"/>
    <s v="alu0101731988@ull.edu.es"/>
    <s v="E TENERIF01"/>
    <s v="BA-English studies"/>
    <s v="Universidad de la Laguna"/>
    <s v="ŠPANIJA"/>
    <s v="Languages"/>
    <n v="3"/>
    <x v="80"/>
    <x v="78"/>
    <s v="ENGLISH LANGUAGE – PHONETICS AND PHONOLOGY"/>
    <x v="0"/>
    <x v="7"/>
    <n v="2"/>
    <m/>
    <x v="5"/>
    <s v="Winter"/>
    <s v="Only students of English"/>
    <n v="0"/>
  </r>
  <r>
    <m/>
    <s v="FF"/>
    <s v="Gómez Llopis"/>
    <s v="Dora"/>
    <s v="doretagollo85@gmail.com"/>
    <s v="E VALENCI01"/>
    <s v="BA-English studies"/>
    <s v="UNIVERSITAT DE VALENCIA (ESTUDI GENERAL) UVEG"/>
    <s v="ŠPANIJA"/>
    <s v="Language acquisition"/>
    <s v="2+2"/>
    <x v="105"/>
    <x v="103"/>
    <s v="LANGUAGE DEVELOPMENT 3"/>
    <x v="0"/>
    <x v="4"/>
    <n v="0"/>
    <m/>
    <x v="5"/>
    <s v="Winter"/>
    <s v="Only students of English"/>
    <n v="0"/>
  </r>
  <r>
    <m/>
    <s v="FF"/>
    <s v="Ökmen"/>
    <s v="Evindar"/>
    <s v="okmenevin48@gmail.com"/>
    <s v="TR DENIZLI01"/>
    <s v="BA-English Language and Literature"/>
    <s v="PAMUKKALE UNIVERSITESI"/>
    <s v="TURČIJA"/>
    <s v="Language acquisition"/>
    <n v="6"/>
    <x v="105"/>
    <x v="103"/>
    <s v="LANGUAGE DEVELOPMENT 3"/>
    <x v="0"/>
    <x v="4"/>
    <n v="0"/>
    <m/>
    <x v="5"/>
    <s v="Winter"/>
    <s v="Only students of English"/>
    <n v="0"/>
  </r>
  <r>
    <m/>
    <s v="FF"/>
    <s v="Berlanga González"/>
    <s v="Irene"/>
    <s v="irenegonzlz5@gmail.com"/>
    <s v="E TENERIF01"/>
    <s v="BA-English studies"/>
    <s v="Universidad de la Laguna"/>
    <s v="ŠPANIJA"/>
    <s v="Language acquisition"/>
    <s v="2+2"/>
    <x v="105"/>
    <x v="103"/>
    <s v="LANGUAGE DEVELOPMENT 3"/>
    <x v="0"/>
    <x v="4"/>
    <n v="0"/>
    <m/>
    <x v="5"/>
    <s v="Winter"/>
    <s v="Only students of English"/>
    <n v="0"/>
  </r>
  <r>
    <n v="8"/>
    <s v="FF"/>
    <s v="KADAYIFÇI"/>
    <s v="Zeynep"/>
    <s v="ceyokadayifci@gmail.com"/>
    <s v="TR KARS01"/>
    <s v="BA-English language and literatures"/>
    <s v="KAFKAS UNIVERSITESI"/>
    <s v="TURČIJA"/>
    <s v="Languages"/>
    <n v="2"/>
    <x v="105"/>
    <x v="103"/>
    <s v="LANGUAGE DEVELOPMENT 3"/>
    <x v="0"/>
    <x v="4"/>
    <n v="0"/>
    <m/>
    <x v="5"/>
    <s v="Winter"/>
    <s v="Only students of English"/>
    <n v="0"/>
  </r>
  <r>
    <m/>
    <s v="FF"/>
    <s v="Özalp"/>
    <s v="Ahmet Enes"/>
    <s v="aenesozalp@gmail.com"/>
    <s v="TR KARS01"/>
    <s v="BA-English Language and Literature"/>
    <s v="KAFKAS UNIVERSITESI"/>
    <s v="TURČIJA"/>
    <s v="Education"/>
    <s v="*"/>
    <x v="106"/>
    <x v="104"/>
    <s v="MODERN DEVELOPMENTS IN ENGLISH LITERATURE"/>
    <x v="0"/>
    <x v="10"/>
    <n v="0"/>
    <m/>
    <x v="5"/>
    <s v="Winter"/>
    <s v="Only students of English"/>
    <n v="0"/>
  </r>
  <r>
    <m/>
    <s v="FF"/>
    <s v="Raya Roldán "/>
    <s v="Pablo"/>
    <s v=""/>
    <s v="E GRANADA01"/>
    <s v="BA-Education"/>
    <s v="UNIVERSIDAD DE GRANADA "/>
    <s v="ŠPANIJA"/>
    <s v="Primary Education"/>
    <n v="2"/>
    <x v="93"/>
    <x v="91"/>
    <s v="LANGUAGE DEVELOPMENT 1"/>
    <x v="0"/>
    <x v="7"/>
    <s v=""/>
    <m/>
    <x v="5"/>
    <s v="Winter"/>
    <s v="Only students of English"/>
    <n v="0"/>
  </r>
  <r>
    <m/>
    <s v="FF"/>
    <s v="Raya Roldán "/>
    <s v="Pablo"/>
    <s v=""/>
    <s v="E GRANADA01"/>
    <s v="BA-Education"/>
    <s v="UNIVERSIDAD DE GRANADA "/>
    <s v="ŠPANIJA"/>
    <s v="Primary Education"/>
    <n v="2"/>
    <x v="71"/>
    <x v="69"/>
    <s v="ENGLISH LANGUAGE - SYNTAX"/>
    <x v="0"/>
    <x v="7"/>
    <s v=""/>
    <m/>
    <x v="5"/>
    <s v="Winter"/>
    <s v="Only students of English"/>
    <n v="0"/>
  </r>
  <r>
    <m/>
    <s v="FF"/>
    <s v="Raya Roldán "/>
    <s v="Pablo"/>
    <s v=""/>
    <s v="E GRANADA01"/>
    <s v="BA-Education"/>
    <s v="UNIVERSIDAD DE GRANADA "/>
    <s v="ŠPANIJA"/>
    <s v="Primary Education"/>
    <n v="2"/>
    <x v="11"/>
    <x v="11"/>
    <s v="THEORY OF LITERATURE"/>
    <x v="0"/>
    <x v="1"/>
    <s v=""/>
    <m/>
    <x v="6"/>
    <s v="Winter"/>
    <s v="Individual consultations for Erasmus students; with the option of joining classes in Slovenian language"/>
    <n v="0"/>
  </r>
  <r>
    <m/>
    <s v="FF"/>
    <s v="Raya Roldán "/>
    <s v="Pablo"/>
    <s v=""/>
    <s v="E GRANADA01"/>
    <s v="BA-Education"/>
    <s v="UNIVERSIDAD DE GRANADA "/>
    <s v="ŠPANIJA"/>
    <s v="Primary Education"/>
    <n v="2"/>
    <x v="67"/>
    <x v="66"/>
    <s v="ANALYSES OF SCIENTIFIC TEXTS FROM HUMANITIES AND SOCIAL SCIENCES"/>
    <x v="0"/>
    <x v="1"/>
    <s v=""/>
    <m/>
    <x v="3"/>
    <s v="Winter"/>
    <n v="0"/>
    <n v="0"/>
  </r>
  <r>
    <m/>
    <s v="FF"/>
    <s v="Raya Roldán "/>
    <s v="Pablo"/>
    <s v=""/>
    <s v="E GRANADA01"/>
    <s v="BA-Education"/>
    <s v="UNIVERSIDAD DE GRANADA "/>
    <s v="ŠPANIJA"/>
    <s v="Primary Education"/>
    <n v="2"/>
    <x v="35"/>
    <x v="34"/>
    <s v="INTRODUCTION TO ENGLISH LITERATURE FOR TRANSLATORS AND INTERPRETERS"/>
    <x v="0"/>
    <x v="1"/>
    <s v=""/>
    <m/>
    <x v="10"/>
    <s v="Winter"/>
    <n v="0"/>
    <n v="0"/>
  </r>
  <r>
    <m/>
    <s v="FF"/>
    <s v="Raya Roldán "/>
    <s v="Pablo"/>
    <s v=""/>
    <s v="E GRANADA01"/>
    <s v="BA-Education"/>
    <s v="UNIVERSIDAD DE GRANADA "/>
    <s v="ŠPANIJA"/>
    <s v="Primary Education"/>
    <n v="2"/>
    <x v="39"/>
    <x v="38"/>
    <s v="COMPARATIVE PEDAGOGY"/>
    <x v="0"/>
    <x v="6"/>
    <s v=""/>
    <m/>
    <x v="0"/>
    <s v="Winter"/>
    <s v="Only for Faculty of Arts Erasmus students"/>
    <n v="0"/>
  </r>
  <r>
    <m/>
    <s v="FF"/>
    <s v="Raya Roldán "/>
    <s v="Pablo"/>
    <s v=""/>
    <s v="E GRANADA01"/>
    <s v="BA-Education"/>
    <s v="UNIVERSIDAD DE GRANADA "/>
    <s v="ŠPANIJA"/>
    <s v="Primary Education"/>
    <n v="2"/>
    <x v="15"/>
    <x v="15"/>
    <s v="THEORY OF LITERARY FORMS"/>
    <x v="0"/>
    <x v="1"/>
    <s v=""/>
    <m/>
    <x v="6"/>
    <s v="Winter"/>
    <s v="Individual consultations for Erasmus students; with the option of joining classes in Slovenian language"/>
    <n v="0"/>
  </r>
  <r>
    <m/>
    <s v="FF"/>
    <s v="López Sánchez "/>
    <s v="Paula"/>
    <s v="paulalopezsn@correo.ugr.es"/>
    <s v="E GRANADA01"/>
    <s v="BA-Primary Education"/>
    <s v="UNIVERSIDAD DE GRANADA "/>
    <s v="ŠPANIJA"/>
    <s v="Education"/>
    <n v="2"/>
    <x v="93"/>
    <x v="91"/>
    <s v="LANGUAGE DEVELOPMENT 1"/>
    <x v="0"/>
    <x v="7"/>
    <m/>
    <m/>
    <x v="5"/>
    <s v="Winter"/>
    <s v="Only students of English"/>
    <n v="0"/>
  </r>
  <r>
    <m/>
    <s v="FF"/>
    <s v="López Sánchez "/>
    <s v="Paula"/>
    <s v="paulalopezsn@correo.ugr.es"/>
    <s v="E GRANADA01"/>
    <s v="BA-Primary Education"/>
    <s v="UNIVERSIDAD DE GRANADA "/>
    <s v="ŠPANIJA"/>
    <s v="Education"/>
    <n v="2"/>
    <x v="107"/>
    <x v="105"/>
    <s v="VARIETIES OF FICTION"/>
    <x v="0"/>
    <x v="4"/>
    <m/>
    <m/>
    <x v="5"/>
    <s v="Winter+Summer"/>
    <s v="Only students of English"/>
    <s v="Elective course. Subject to availability at the beginning of the semester."/>
  </r>
  <r>
    <m/>
    <s v="FF"/>
    <s v="López Sánchez "/>
    <s v="Paula"/>
    <s v="paulalopezsn@correo.ugr.es"/>
    <s v="E GRANADA01"/>
    <s v="BA-Primary Education"/>
    <s v="UNIVERSIDAD DE GRANADA "/>
    <s v="ŠPANIJA"/>
    <s v="Education"/>
    <n v="2"/>
    <x v="66"/>
    <x v="65"/>
    <s v="ENGLISH LANGUAGE – INTRODUCTION TO ENGLISH LINGUISTICS"/>
    <x v="0"/>
    <x v="7"/>
    <m/>
    <m/>
    <x v="5"/>
    <s v="Winter"/>
    <s v="Only students of English"/>
    <n v="0"/>
  </r>
  <r>
    <m/>
    <s v="FF"/>
    <s v="López Sánchez "/>
    <s v="Paula"/>
    <s v="paulalopezsn@correo.ugr.es"/>
    <s v="E GRANADA01"/>
    <s v="BA-Primary Education"/>
    <s v="UNIVERSIDAD DE GRANADA "/>
    <s v="ŠPANIJA"/>
    <s v="Education"/>
    <n v="2"/>
    <x v="91"/>
    <x v="89"/>
    <s v="INTRODUCTION TO ENGLISH LITERARY STUDIES"/>
    <x v="0"/>
    <x v="7"/>
    <m/>
    <m/>
    <x v="5"/>
    <s v="Winter"/>
    <s v="Only students of English"/>
    <n v="0"/>
  </r>
  <r>
    <m/>
    <s v="FF"/>
    <s v="López Sánchez "/>
    <s v="Paula"/>
    <s v="paulalopezsn@correo.ugr.es"/>
    <s v="E GRANADA01"/>
    <s v="BA-Primary Education"/>
    <s v="UNIVERSIDAD DE GRANADA "/>
    <s v="ŠPANIJA"/>
    <s v="Education"/>
    <n v="2"/>
    <x v="22"/>
    <x v="22"/>
    <s v="CHILDREN'S LITERATURE"/>
    <x v="0"/>
    <x v="4"/>
    <m/>
    <m/>
    <x v="5"/>
    <s v="Winter"/>
    <s v="Only students of English"/>
    <s v="Elective course. Subject to availability at the beginning of the semester."/>
  </r>
  <r>
    <m/>
    <s v="FF"/>
    <s v="Güngör"/>
    <s v="Barbaros"/>
    <s v="202401001009@dogus.edu.tr"/>
    <s v="TR ISTANBU12"/>
    <s v="BA-English Language and Literature"/>
    <s v="DOGUS UNIVERSITY"/>
    <s v="TURČIJA"/>
    <s v="Language acquisition"/>
    <n v="2"/>
    <x v="106"/>
    <x v="104"/>
    <s v="MODERN DEVELOPMENTS IN ENGLISH LITERATURE"/>
    <x v="0"/>
    <x v="10"/>
    <n v="0"/>
    <m/>
    <x v="5"/>
    <s v="Winter"/>
    <s v="Only students of English"/>
    <n v="0"/>
  </r>
  <r>
    <m/>
    <s v="FF"/>
    <s v="López Sánchez "/>
    <s v="Paula"/>
    <s v="paulalopezsn@correo.ugr.es"/>
    <s v="E GRANADA01"/>
    <s v="BA-Primary Education"/>
    <s v="UNIVERSIDAD DE GRANADA "/>
    <s v="ŠPANIJA"/>
    <s v="Education"/>
    <n v="2"/>
    <x v="26"/>
    <x v="26"/>
    <s v="TEACHING ENGLISH AT THE PRIMARY LEVEL"/>
    <x v="0"/>
    <x v="3"/>
    <n v="2"/>
    <m/>
    <x v="5"/>
    <s v="Winter"/>
    <s v="Only master level students of English. Lecturer Kirsten Hempkin."/>
    <s v="Elective course. Subject to availability at the beginning of the semester."/>
  </r>
  <r>
    <m/>
    <s v="FF"/>
    <s v="Simic"/>
    <s v="Anastasija"/>
    <s v="anastasija.simic@icloud.com"/>
    <s v="NL ROTTERD03"/>
    <s v="MA-English language"/>
    <s v="STICHTING HOGESCHOOL ROTTERDAM"/>
    <s v="NIZOZEMSKA"/>
    <s v="English language "/>
    <e v="#N/A"/>
    <x v="106"/>
    <x v="104"/>
    <s v="MODERN DEVELOPMENTS IN ENGLISH LITERATURE"/>
    <x v="1"/>
    <x v="10"/>
    <n v="0"/>
    <m/>
    <x v="5"/>
    <s v="Winter"/>
    <s v="Only students of English"/>
    <n v="0"/>
  </r>
  <r>
    <n v="9"/>
    <s v="PEF"/>
    <s v="Aguilar Pineda"/>
    <s v="Ruth"/>
    <s v=""/>
    <s v="E  MADRID26"/>
    <s v="BA-DEGREE IN PRIMARY EDUCATION (ENGLISH SPECIALTY) (ENGLISH)"/>
    <s v="UNIVERSIDAD REY JUAN CARLOS"/>
    <s v="ŠPANIJA"/>
    <s v="Education"/>
    <s v="/"/>
    <x v="21"/>
    <x v="21"/>
    <s v="QUANTITATIVE METHODS IN GEOGRAPHY"/>
    <x v="0"/>
    <x v="1"/>
    <s v=""/>
    <m/>
    <x v="7"/>
    <s v="Winter"/>
    <n v="0"/>
    <n v="0"/>
  </r>
  <r>
    <m/>
    <s v="FF"/>
    <s v="Ökmen"/>
    <s v="Evindar"/>
    <s v="okmenevin48@gmail.com"/>
    <s v="TR DENIZLI01"/>
    <s v="BA-English Language and Literature"/>
    <s v="PAMUKKALE UNIVERSITESI"/>
    <s v="TURČIJA"/>
    <s v="Language acquisition"/>
    <n v="6"/>
    <x v="106"/>
    <x v="104"/>
    <s v="MODERN DEVELOPMENTS IN ENGLISH LITERATURE"/>
    <x v="0"/>
    <x v="10"/>
    <n v="0"/>
    <m/>
    <x v="5"/>
    <s v="Winter"/>
    <s v="Only students of English"/>
    <n v="0"/>
  </r>
  <r>
    <m/>
    <s v="FF"/>
    <s v="Hempel"/>
    <s v="Serafin"/>
    <s v="Hempels@students.uni-marburg.de"/>
    <s v="D MARBURG01"/>
    <m/>
    <s v="PHILIPPS UNIVERSITAET MARBURG"/>
    <s v="NEMČIJA"/>
    <s v="Environmental sciences"/>
    <n v="4"/>
    <x v="19"/>
    <x v="19"/>
    <s v="GEOGRAPHY OF SETTLEMENTS"/>
    <x v="0"/>
    <x v="1"/>
    <s v=""/>
    <m/>
    <x v="7"/>
    <s v="Winter"/>
    <n v="0"/>
    <n v="0"/>
  </r>
  <r>
    <m/>
    <s v="FF"/>
    <s v="Hempel"/>
    <s v="Serafin"/>
    <s v="Hempels@students.uni-marburg.de"/>
    <s v="D MARBURG01"/>
    <m/>
    <s v="PHILIPPS UNIVERSITAET MARBURG"/>
    <s v="NEMČIJA"/>
    <s v="Environmental sciences"/>
    <n v="4"/>
    <x v="108"/>
    <x v="106"/>
    <s v="HISTORICAL AUXILIARY SCIENCES"/>
    <x v="0"/>
    <x v="1"/>
    <s v=""/>
    <m/>
    <x v="8"/>
    <s v="Winter"/>
    <s v="Individual consultations in English"/>
    <n v="0"/>
  </r>
  <r>
    <m/>
    <s v="FF"/>
    <s v="Hempel"/>
    <s v="Serafin"/>
    <s v="Hempels@students.uni-marburg.de"/>
    <s v="D MARBURG01"/>
    <m/>
    <s v="PHILIPPS UNIVERSITAET MARBURG"/>
    <s v="NEMČIJA"/>
    <s v="Environmental sciences"/>
    <n v="4"/>
    <x v="31"/>
    <x v="31"/>
    <s v="NON-EUROPEAN HISTORY IN THE EARLY MODERN PERIOD"/>
    <x v="0"/>
    <x v="1"/>
    <s v=""/>
    <m/>
    <x v="8"/>
    <s v="Winter"/>
    <s v="Individual consultations in English"/>
    <n v="0"/>
  </r>
  <r>
    <m/>
    <s v="FF"/>
    <s v="Hempel"/>
    <s v="Serafin"/>
    <s v="Hempels@students.uni-marburg.de"/>
    <s v="D MARBURG01"/>
    <m/>
    <s v="PHILIPPS UNIVERSITAET MARBURG"/>
    <s v="NEMČIJA"/>
    <s v="Environmental sciences"/>
    <n v="4"/>
    <x v="99"/>
    <x v="97"/>
    <s v="PLANETARY GEOGRAPHY"/>
    <x v="0"/>
    <x v="1"/>
    <s v=""/>
    <m/>
    <x v="7"/>
    <s v="Winter"/>
    <n v="0"/>
    <n v="0"/>
  </r>
  <r>
    <m/>
    <s v="FF"/>
    <s v="Hempel"/>
    <s v="Serafin"/>
    <s v="Hempels@students.uni-marburg.de"/>
    <s v="D MARBURG01"/>
    <m/>
    <s v="PHILIPPS UNIVERSITAET MARBURG"/>
    <s v="NEMČIJA"/>
    <s v="Environmental sciences"/>
    <n v="4"/>
    <x v="21"/>
    <x v="21"/>
    <s v="QUANTITATIVE METHODS IN GEOGRAPHY"/>
    <x v="0"/>
    <x v="1"/>
    <s v=""/>
    <m/>
    <x v="7"/>
    <s v="Winter"/>
    <n v="0"/>
    <n v="0"/>
  </r>
  <r>
    <m/>
    <s v="FF"/>
    <s v="Hempel"/>
    <s v="Serafin"/>
    <s v="Hempels@students.uni-marburg.de"/>
    <s v="D MARBURG01"/>
    <m/>
    <s v="PHILIPPS UNIVERSITAET MARBURG"/>
    <s v="NEMČIJA"/>
    <s v="Environmental sciences"/>
    <n v="4"/>
    <x v="103"/>
    <x v="101"/>
    <s v="REGIONAL GEOGRAPHY OF ASIA"/>
    <x v="0"/>
    <x v="1"/>
    <s v=""/>
    <m/>
    <x v="7"/>
    <s v="Winter"/>
    <n v="0"/>
    <n v="0"/>
  </r>
  <r>
    <m/>
    <s v="FF"/>
    <s v="Hempel"/>
    <s v="Serafin"/>
    <s v="Hempels@students.uni-marburg.de"/>
    <s v="D MARBURG01"/>
    <m/>
    <s v="PHILIPPS UNIVERSITAET MARBURG"/>
    <s v="NEMČIJA"/>
    <s v="Environmental sciences"/>
    <n v="4"/>
    <x v="58"/>
    <x v="57"/>
    <s v="REGIONAL GEOGRAPHY OF LATIN AMERICA"/>
    <x v="0"/>
    <x v="1"/>
    <s v=""/>
    <m/>
    <x v="7"/>
    <s v="Winter"/>
    <n v="0"/>
    <n v="0"/>
  </r>
  <r>
    <m/>
    <s v="FF"/>
    <s v="Hempel"/>
    <s v="Serafin"/>
    <s v="Hempels@students.uni-marburg.de"/>
    <s v="D MARBURG01"/>
    <m/>
    <s v="PHILIPPS UNIVERSITAET MARBURG"/>
    <s v="NEMČIJA"/>
    <s v="Environmental sciences"/>
    <n v="4"/>
    <x v="61"/>
    <x v="60"/>
    <s v="SOCIO-ECONOMIC STRUCTURES OF SLOVENIAN REGIONS"/>
    <x v="0"/>
    <x v="1"/>
    <s v=""/>
    <m/>
    <x v="7"/>
    <s v="Winter"/>
    <n v="0"/>
    <n v="0"/>
  </r>
  <r>
    <m/>
    <m/>
    <m/>
    <m/>
    <m/>
    <m/>
    <m/>
    <m/>
    <m/>
    <m/>
    <m/>
    <x v="109"/>
    <x v="107"/>
    <e v="#N/A"/>
    <x v="0"/>
    <x v="9"/>
    <s v=""/>
    <m/>
    <x v="14"/>
    <e v="#N/A"/>
    <e v="#N/A"/>
    <e v="#N/A"/>
  </r>
  <r>
    <m/>
    <m/>
    <m/>
    <m/>
    <m/>
    <m/>
    <m/>
    <m/>
    <m/>
    <m/>
    <m/>
    <x v="109"/>
    <x v="107"/>
    <e v="#N/A"/>
    <x v="0"/>
    <x v="9"/>
    <s v=""/>
    <m/>
    <x v="14"/>
    <e v="#N/A"/>
    <e v="#N/A"/>
    <e v="#N/A"/>
  </r>
  <r>
    <m/>
    <m/>
    <m/>
    <m/>
    <m/>
    <m/>
    <m/>
    <m/>
    <m/>
    <m/>
    <m/>
    <x v="109"/>
    <x v="107"/>
    <e v="#N/A"/>
    <x v="0"/>
    <x v="9"/>
    <s v=""/>
    <m/>
    <x v="14"/>
    <e v="#N/A"/>
    <e v="#N/A"/>
    <e v="#N/A"/>
  </r>
  <r>
    <m/>
    <m/>
    <m/>
    <m/>
    <m/>
    <m/>
    <m/>
    <m/>
    <m/>
    <m/>
    <m/>
    <x v="109"/>
    <x v="107"/>
    <e v="#N/A"/>
    <x v="0"/>
    <x v="9"/>
    <s v=""/>
    <m/>
    <x v="14"/>
    <e v="#N/A"/>
    <e v="#N/A"/>
    <e v="#N/A"/>
  </r>
  <r>
    <m/>
    <s v="FF"/>
    <s v="Qi"/>
    <s v="Hanyu"/>
    <s v="2714852808@qq.com"/>
    <m/>
    <s v="BA-English Language and Literature"/>
    <s v="Hangzhou Normal university"/>
    <s v="China"/>
    <m/>
    <m/>
    <x v="106"/>
    <x v="104"/>
    <s v="MODERN DEVELOPMENTS IN ENGLISH LITERATURE"/>
    <x v="0"/>
    <x v="10"/>
    <n v="0"/>
    <m/>
    <x v="5"/>
    <s v="Winter"/>
    <s v="Only students of English"/>
    <n v="0"/>
  </r>
  <r>
    <m/>
    <s v="FF"/>
    <s v="Berlanga González"/>
    <s v="Irene"/>
    <s v="irenegonzlz5@gmail.com"/>
    <s v="E TENERIF01"/>
    <s v="BA-English studies"/>
    <s v="Universidad de la Laguna"/>
    <s v="ŠPANIJA"/>
    <s v="Language acquisition"/>
    <s v="2+2"/>
    <x v="106"/>
    <x v="104"/>
    <s v="MODERN DEVELOPMENTS IN ENGLISH LITERATURE"/>
    <x v="0"/>
    <x v="10"/>
    <n v="0"/>
    <m/>
    <x v="5"/>
    <s v="Winter"/>
    <s v="Only students of English"/>
    <n v="0"/>
  </r>
  <r>
    <m/>
    <s v="FF"/>
    <s v="Jin"/>
    <s v="Jiaming"/>
    <s v="jiamingjin287@gmail.com"/>
    <m/>
    <s v="BA-English Language and Literature"/>
    <s v="Hangzhou Normal university"/>
    <s v="China"/>
    <m/>
    <m/>
    <x v="106"/>
    <x v="104"/>
    <s v="MODERN DEVELOPMENTS IN ENGLISH LITERATURE"/>
    <x v="0"/>
    <x v="10"/>
    <n v="0"/>
    <m/>
    <x v="5"/>
    <s v="Winter"/>
    <s v="Only students of English"/>
    <n v="0"/>
  </r>
  <r>
    <m/>
    <s v="FF"/>
    <s v="Wang"/>
    <s v="Jiayi"/>
    <s v="janezhou307@gmail.com"/>
    <m/>
    <s v="BA-English Language and Literature"/>
    <s v="Hangzhou Normal university"/>
    <s v="China"/>
    <m/>
    <m/>
    <x v="106"/>
    <x v="104"/>
    <s v="MODERN DEVELOPMENTS IN ENGLISH LITERATURE"/>
    <x v="0"/>
    <x v="10"/>
    <n v="0"/>
    <m/>
    <x v="5"/>
    <s v="Winter"/>
    <s v="Only students of English"/>
    <n v="0"/>
  </r>
  <r>
    <m/>
    <s v="FF"/>
    <s v="Rivera Martínez "/>
    <s v="Sherezade "/>
    <s v="sherezaderive@gmail.com"/>
    <s v="E MALAGA01"/>
    <s v="BA-Psychology"/>
    <s v="UNIVERSIDAD DE MALAGA"/>
    <s v="ŠPANIJA"/>
    <s v="Psychology"/>
    <n v="5"/>
    <x v="3"/>
    <x v="3"/>
    <s v="CRITICAL THINKING WITH ELEMENTARY ARGUMENTATION"/>
    <x v="0"/>
    <x v="1"/>
    <s v=""/>
    <m/>
    <x v="1"/>
    <s v="Winter"/>
    <n v="0"/>
    <s v="Elective course. Subject to availability at the beginning of the semester."/>
  </r>
  <r>
    <m/>
    <s v="FF"/>
    <s v="Bocharnikova"/>
    <s v="Natalia"/>
    <s v="alu0101731988@ull.edu.es"/>
    <s v="E TENERIF01"/>
    <s v="BA-English studies"/>
    <s v="Universidad de la Laguna"/>
    <s v="ŠPANIJA"/>
    <s v="Languages"/>
    <n v="3"/>
    <x v="106"/>
    <x v="104"/>
    <s v="MODERN DEVELOPMENTS IN ENGLISH LITERATURE"/>
    <x v="0"/>
    <x v="10"/>
    <n v="0"/>
    <m/>
    <x v="5"/>
    <s v="Winter"/>
    <s v="Only students of English"/>
    <n v="0"/>
  </r>
  <r>
    <m/>
    <s v="FF"/>
    <s v="Xiao"/>
    <s v="Suqi"/>
    <s v="suiikiya1210@gmail.com"/>
    <m/>
    <s v="BA-English Language and Literature"/>
    <s v="Hangzhou Normal university"/>
    <s v="China"/>
    <m/>
    <m/>
    <x v="106"/>
    <x v="104"/>
    <s v="MODERN DEVELOPMENTS IN ENGLISH LITERATURE"/>
    <x v="0"/>
    <x v="10"/>
    <n v="0"/>
    <m/>
    <x v="5"/>
    <s v="Winter"/>
    <s v="Only students of English"/>
    <n v="0"/>
  </r>
  <r>
    <m/>
    <s v="FF"/>
    <s v="Xie"/>
    <s v="Mingcong"/>
    <s v="1105115834@qq.com"/>
    <m/>
    <s v="MA-Arts"/>
    <s v="Hangzhou Normal university"/>
    <s v="China"/>
    <m/>
    <m/>
    <x v="110"/>
    <x v="108"/>
    <s v="PATRONAGE, COLLECTING AND RECEPTION OF ART"/>
    <x v="0"/>
    <x v="5"/>
    <n v="0"/>
    <m/>
    <x v="9"/>
    <s v="Winter"/>
    <s v="Only for Faculty of Arts students of Arts History. Individual consultations and exam in English."/>
    <n v="0"/>
  </r>
  <r>
    <m/>
    <s v="FF"/>
    <s v="MAINAR SÁNCHEZ"/>
    <s v="LUCAS"/>
    <s v="lucasmainar2006@gmail.com"/>
    <s v="E ALCAL-H01"/>
    <s v="BA-Psychology"/>
    <s v="UNIVERSIDAD DE ALCALA"/>
    <s v="ŠPANIJA"/>
    <s v="Arts and humanities "/>
    <s v="8 (skupno s PEF)"/>
    <x v="104"/>
    <x v="102"/>
    <s v="PERSONNEL AND ORGANIZATIONAL PSYCHOLOGY"/>
    <x v="1"/>
    <x v="4"/>
    <n v="0"/>
    <m/>
    <x v="1"/>
    <s v="Winter"/>
    <s v="Only students of Psychology; in the form of individual consultations and seminars for Erasmus students"/>
    <n v="0"/>
  </r>
  <r>
    <m/>
    <s v="FF"/>
    <s v="Xiao"/>
    <s v="Suqi"/>
    <s v="suiikiya1210@gmail.com"/>
    <m/>
    <s v="BA-English Language and Literature"/>
    <s v="Hangzhou Normal university"/>
    <s v="China"/>
    <m/>
    <m/>
    <x v="69"/>
    <x v="68"/>
    <s v="DIDACTICS"/>
    <x v="0"/>
    <x v="9"/>
    <s v=""/>
    <m/>
    <x v="11"/>
    <s v="Winter"/>
    <e v="#N/A"/>
    <e v="#N/A"/>
  </r>
  <r>
    <m/>
    <s v="FF"/>
    <s v="Ramirez"/>
    <s v="Blanca"/>
    <s v="riblanramirez17@gmail.com"/>
    <s v="E MADRID17"/>
    <m/>
    <s v="UNIVERSIDAD ALFONSO X EL SABIO"/>
    <m/>
    <s v="Psychology"/>
    <n v="2"/>
    <x v="104"/>
    <x v="102"/>
    <s v="PERSONNEL AND ORGANIZATIONAL PSYCHOLOGY"/>
    <x v="1"/>
    <x v="4"/>
    <n v="0"/>
    <m/>
    <x v="1"/>
    <s v="Winter"/>
    <s v="Only students of Psychology; in the form of individual consultations and seminars for Erasmus students"/>
    <n v="0"/>
  </r>
  <r>
    <m/>
    <s v="FF"/>
    <s v="Torrado Bonet"/>
    <s v="Candelas "/>
    <s v="c.torradobonet@gmail.com"/>
    <s v="E MADRID17"/>
    <s v="BA-Psychology"/>
    <s v="UNIVERSIDAD ALFONSO X EL SABIO"/>
    <s v="ŠPANIJA"/>
    <s v="Psychology"/>
    <n v="2"/>
    <x v="104"/>
    <x v="102"/>
    <s v="PERSONNEL AND ORGANIZATIONAL PSYCHOLOGY"/>
    <x v="0"/>
    <x v="4"/>
    <n v="0"/>
    <m/>
    <x v="1"/>
    <s v="Winter"/>
    <s v="Only students of Psychology; in the form of individual consultations and seminars for Erasmus students"/>
    <n v="0"/>
  </r>
  <r>
    <m/>
    <s v="FF"/>
    <s v="Xiao"/>
    <s v="Suqi"/>
    <s v="suiikiya1210@gmail.com"/>
    <m/>
    <s v="BA-English Language and Literature"/>
    <s v="Hangzhou Normal university"/>
    <s v="China"/>
    <m/>
    <m/>
    <x v="80"/>
    <x v="78"/>
    <s v="ENGLISH LANGUAGE – PHONETICS AND PHONOLOGY"/>
    <x v="0"/>
    <x v="7"/>
    <n v="2"/>
    <m/>
    <x v="5"/>
    <s v="Winter"/>
    <s v="Only students of English"/>
    <n v="0"/>
  </r>
  <r>
    <m/>
    <s v="FF"/>
    <s v="Xiao"/>
    <s v="Suqi"/>
    <s v="suiikiya1210@gmail.com"/>
    <m/>
    <s v="BA-English Language and Literature"/>
    <s v="Hangzhou Normal university"/>
    <s v="China"/>
    <m/>
    <m/>
    <x v="11"/>
    <x v="11"/>
    <s v="THEORY OF LITERATURE"/>
    <x v="0"/>
    <x v="1"/>
    <s v=""/>
    <m/>
    <x v="6"/>
    <s v="Winter"/>
    <s v="Individual consultations for Erasmus students; with the option of joining classes in Slovenian language"/>
    <n v="0"/>
  </r>
  <r>
    <m/>
    <s v="FF"/>
    <s v="Márquez Albert"/>
    <s v="Claudia"/>
    <s v="claudiamarquezalbert@uma.es"/>
    <s v="E MALAGA01"/>
    <s v="BA-Psychology and logopedy"/>
    <s v="UNIVERSIDAD DE MALAGA"/>
    <s v="ŠPANIJA"/>
    <s v="Psychology"/>
    <n v="5"/>
    <x v="104"/>
    <x v="102"/>
    <s v="PERSONNEL AND ORGANIZATIONAL PSYCHOLOGY"/>
    <x v="1"/>
    <x v="4"/>
    <n v="0"/>
    <m/>
    <x v="1"/>
    <s v="Winter"/>
    <s v="Only students of Psychology; in the form of individual consultations and seminars for Erasmus students"/>
    <n v="0"/>
  </r>
  <r>
    <m/>
    <s v="FF"/>
    <s v="Gil Ontoria"/>
    <s v="Irene"/>
    <s v="igilont@myuax.com"/>
    <s v="E MADRID17"/>
    <m/>
    <s v="UNIVERSIDAD ALFONSO X EL SABIO"/>
    <s v="ŠPANIJA"/>
    <s v="Psychology"/>
    <n v="2"/>
    <x v="104"/>
    <x v="102"/>
    <s v="PERSONNEL AND ORGANIZATIONAL PSYCHOLOGY"/>
    <x v="0"/>
    <x v="4"/>
    <n v="0"/>
    <m/>
    <x v="1"/>
    <s v="Winter"/>
    <s v="Only students of Psychology; in the form of individual consultations and seminars for Erasmus students"/>
    <n v="0"/>
  </r>
  <r>
    <m/>
    <s v="FF"/>
    <s v="Xiao"/>
    <s v="Suqi"/>
    <s v="suiikiya1210@gmail.com"/>
    <m/>
    <s v="BA-English Language and Literature"/>
    <s v="Hangzhou Normal university"/>
    <s v="China"/>
    <m/>
    <m/>
    <x v="15"/>
    <x v="15"/>
    <s v="THEORY OF LITERARY FORMS"/>
    <x v="0"/>
    <x v="1"/>
    <s v=""/>
    <m/>
    <x v="6"/>
    <s v="Winter"/>
    <s v="Individual consultations for Erasmus students; with the option of joining classes in Slovenian language"/>
    <n v="0"/>
  </r>
  <r>
    <m/>
    <s v="FNM"/>
    <s v="Máté Vince"/>
    <s v="Szepessy"/>
    <s v=""/>
    <s v="HU BUDAPES01"/>
    <m/>
    <s v="EOTVOS LORAND TUDOMANYEGYETEM"/>
    <s v="MADŽARSKA"/>
    <m/>
    <n v="2"/>
    <x v="9"/>
    <x v="9"/>
    <s v="CRITICAL APPROACHESS AND THE MODERN NOVEL"/>
    <x v="0"/>
    <x v="2"/>
    <n v="2"/>
    <m/>
    <x v="5"/>
    <s v="Winter"/>
    <s v="Only master level students of English; high command of English (C1). Lecturer Tjaša Mohar"/>
    <n v="0"/>
  </r>
  <r>
    <m/>
    <s v="FNM"/>
    <s v="Máté Vince"/>
    <s v="Szepessy"/>
    <m/>
    <s v="HU BUDAPES01"/>
    <m/>
    <s v="EOTVOS LORAND TUDOMANYEGYETEM"/>
    <s v="MADŽARSKA"/>
    <m/>
    <n v="2"/>
    <x v="6"/>
    <x v="6"/>
    <s v="INTRODUCTION TO PHILOSOPHY"/>
    <x v="0"/>
    <x v="1"/>
    <s v=""/>
    <m/>
    <x v="2"/>
    <s v="Winter"/>
    <n v="0"/>
    <n v="0"/>
  </r>
  <r>
    <m/>
    <s v="FNM"/>
    <s v="Máté Vince"/>
    <s v="Szepessy"/>
    <m/>
    <s v="HU BUDAPES01"/>
    <m/>
    <s v="EOTVOS LORAND TUDOMANYEGYETEM"/>
    <s v="MADŽARSKA"/>
    <m/>
    <n v="2"/>
    <x v="111"/>
    <x v="3"/>
    <s v="CRITICAL THINKING WITH ELEMENTARY ARGUMEMENTATION"/>
    <x v="0"/>
    <x v="1"/>
    <s v=""/>
    <m/>
    <x v="2"/>
    <s v="Winter"/>
    <n v="0"/>
    <n v="0"/>
  </r>
  <r>
    <m/>
    <s v="FNM"/>
    <s v="Máté Vince"/>
    <s v="Szepessy"/>
    <m/>
    <s v="HU BUDAPES01"/>
    <m/>
    <s v="EOTVOS LORAND TUDOMANYEGYETEM"/>
    <s v="MADŽARSKA"/>
    <m/>
    <n v="2"/>
    <x v="112"/>
    <x v="109"/>
    <s v="RECEPTION OF HUNGARIAN LITERATURE IN THE SLOVENIAN LITERARY SPACE AND VICE VERSA"/>
    <x v="0"/>
    <x v="1"/>
    <s v=""/>
    <m/>
    <x v="15"/>
    <s v="Winter"/>
    <n v="0"/>
    <n v="0"/>
  </r>
  <r>
    <m/>
    <s v="FF"/>
    <s v="Giordano"/>
    <s v="Lavinia Paola"/>
    <s v="lavi.giordi@gmail.com"/>
    <s v="I MILANO03"/>
    <s v="BA-Psychology"/>
    <s v="UNIVERSITA CATTOLICA DEL SACRO CUORE"/>
    <s v="ITALIJA"/>
    <s v="Psychology"/>
    <n v="1"/>
    <x v="104"/>
    <x v="102"/>
    <s v="PERSONNEL AND ORGANIZATIONAL PSYCHOLOGY"/>
    <x v="0"/>
    <x v="4"/>
    <n v="0"/>
    <m/>
    <x v="1"/>
    <s v="Winter"/>
    <s v="Only students of Psychology; in the form of individual consultations and seminars for Erasmus students"/>
    <n v="0"/>
  </r>
  <r>
    <m/>
    <s v="FF"/>
    <s v="Hoeboer"/>
    <s v="Nadiya"/>
    <s v="nadiya.hoeboer@gmail.com"/>
    <s v="NL AMSTERD01"/>
    <s v="BA-Psychology"/>
    <s v="UNIVERSITEIT VAN AMSTERDAM"/>
    <s v="NIZOZEMSKA"/>
    <s v="Psychology"/>
    <n v="2"/>
    <x v="104"/>
    <x v="102"/>
    <s v="PERSONNEL AND ORGANIZATIONAL PSYCHOLOGY"/>
    <x v="0"/>
    <x v="4"/>
    <n v="0"/>
    <m/>
    <x v="1"/>
    <s v="Winter"/>
    <s v="Only students of Psychology; in the form of individual consultations and seminars for Erasmus students"/>
    <n v="0"/>
  </r>
  <r>
    <m/>
    <s v="FF"/>
    <s v="Šimková"/>
    <s v="Zuzana"/>
    <s v="zuzanasimkova15@gmail.com"/>
    <s v="SK BRATISL02"/>
    <s v="BA-Social and Occupational psychology"/>
    <m/>
    <s v="SLOVAŠKA"/>
    <s v="Psychology"/>
    <n v="2"/>
    <x v="104"/>
    <x v="102"/>
    <s v="PERSONNEL AND ORGANIZATIONAL PSYCHOLOGY"/>
    <x v="0"/>
    <x v="4"/>
    <n v="0"/>
    <m/>
    <x v="1"/>
    <s v="Winter"/>
    <s v="Only students of Psychology; in the form of individual consultations and seminars for Erasmus students"/>
    <n v="0"/>
  </r>
  <r>
    <m/>
    <s v="FF"/>
    <s v="de la Torre Martín"/>
    <s v="Alejandro"/>
    <s v=""/>
    <s v="E ALCAL-H01"/>
    <s v="BA-Psychology"/>
    <s v="UNIVERSIDAD DE ALCALA"/>
    <s v="ŠPANIJA"/>
    <s v="Arts and humanities "/>
    <s v="8 (skupno s PEF)"/>
    <x v="113"/>
    <x v="110"/>
    <s v="SOCIAL PSYCHOLOGY 2"/>
    <x v="1"/>
    <x v="0"/>
    <n v="0"/>
    <m/>
    <x v="1"/>
    <s v="Winter"/>
    <s v="Only students of Psychology; in the form of individual consultations and seminars for Erasmus students"/>
    <n v="0"/>
  </r>
  <r>
    <m/>
    <s v="FF"/>
    <s v="Saldaña Afán "/>
    <s v="Teresa María "/>
    <s v="teresasaldanaafan@gmail.com"/>
    <s v="E MALAGA01"/>
    <s v="BA-Psychology"/>
    <s v="UNIVERSIDAD DE MALAGA"/>
    <s v="ŠPANIJA"/>
    <s v="Psychology"/>
    <n v="5"/>
    <x v="3"/>
    <x v="3"/>
    <s v="CRITICAL THINKING WITH ELEMENTARY ARGUMENTATION"/>
    <x v="0"/>
    <x v="1"/>
    <s v=""/>
    <m/>
    <x v="1"/>
    <s v="Winter"/>
    <n v="0"/>
    <s v="Elective course. Subject to availability at the beginning of the semester."/>
  </r>
  <r>
    <m/>
    <s v="FF"/>
    <s v="Cano Pérez"/>
    <s v="Isabel"/>
    <s v="icperez149@gmail.com"/>
    <s v="E MALAGA01"/>
    <s v="BA-Psychology"/>
    <s v="UNIVERSIDAD DE MALAGA"/>
    <s v="ŠPANIJA"/>
    <s v="Psychology"/>
    <n v="5"/>
    <x v="113"/>
    <x v="110"/>
    <s v="SOCIAL PSYCHOLOGY 2"/>
    <x v="0"/>
    <x v="0"/>
    <n v="0"/>
    <m/>
    <x v="1"/>
    <s v="Winter"/>
    <s v="Only students of Psychology; in the form of individual consultations and seminars for Erasmus students"/>
    <n v="0"/>
  </r>
  <r>
    <m/>
    <s v="FF"/>
    <s v="Tripoli"/>
    <s v="Martina"/>
    <s v="martina.tripolib@gmail.com"/>
    <s v="E MALAGA01"/>
    <s v="BA-Psychology"/>
    <s v="UNIVERSIDAD DE MALAGA"/>
    <s v="ŠPANIJA"/>
    <s v="Psychology"/>
    <n v="5"/>
    <x v="113"/>
    <x v="110"/>
    <s v="SOCIAL PSYCHOLOGY 2"/>
    <x v="0"/>
    <x v="0"/>
    <n v="0"/>
    <m/>
    <x v="1"/>
    <s v="Winter"/>
    <s v="Only students of Psychology; in the form of individual consultations and seminars for Erasmus students"/>
    <n v="0"/>
  </r>
  <r>
    <m/>
    <s v="FF"/>
    <s v="Hoeboer"/>
    <s v="Nadiya"/>
    <s v="nadiya.hoeboer@gmail.com"/>
    <s v="NL AMSTERD01"/>
    <s v="BA-Psychology"/>
    <s v="UNIVERSITEIT VAN AMSTERDAM"/>
    <s v="NIZOZEMSKA"/>
    <s v="Psychology"/>
    <n v="2"/>
    <x v="113"/>
    <x v="110"/>
    <s v="SOCIAL PSYCHOLOGY 2"/>
    <x v="0"/>
    <x v="0"/>
    <n v="0"/>
    <m/>
    <x v="1"/>
    <s v="Winter"/>
    <s v="Only students of Psychology; in the form of individual consultations and seminars for Erasmus students"/>
    <n v="0"/>
  </r>
  <r>
    <m/>
    <s v="FF"/>
    <s v="Rivera Martínez "/>
    <s v="Sherezade "/>
    <s v="sherezaderive@gmail.com"/>
    <s v="E MALAGA01"/>
    <s v="BA-Psychology"/>
    <s v="UNIVERSIDAD DE MALAGA"/>
    <s v="ŠPANIJA"/>
    <s v="Psychology"/>
    <n v="5"/>
    <x v="113"/>
    <x v="110"/>
    <s v="SOCIAL PSYCHOLOGY 2"/>
    <x v="0"/>
    <x v="0"/>
    <n v="0"/>
    <m/>
    <x v="1"/>
    <s v="Winter"/>
    <s v="Only students of Psychology; in the form of individual consultations and seminars for Erasmus students"/>
    <n v="0"/>
  </r>
  <r>
    <n v="10"/>
    <s v="PEF"/>
    <s v="Tunaru"/>
    <s v="Theodora"/>
    <s v=""/>
    <s v="E  MADRID26"/>
    <s v="BA-DEGREE IN PRIMARY EDUCATION (ENGLISH SPECIALTY) (ENGLISH)"/>
    <s v="UNIVERSIDAD REY JUAN CARLOS"/>
    <s v="ŠPANIJA"/>
    <s v="Education"/>
    <s v="/"/>
    <x v="21"/>
    <x v="21"/>
    <s v="QUANTITATIVE METHODS IN GEOGRAPHY"/>
    <x v="0"/>
    <x v="1"/>
    <s v=""/>
    <m/>
    <x v="7"/>
    <s v="Winter"/>
    <n v="0"/>
    <n v="0"/>
  </r>
  <r>
    <n v="12"/>
    <s v="FERI"/>
    <s v="Witucki"/>
    <s v="Tomasz"/>
    <s v=""/>
    <m/>
    <s v="Cybersecurity"/>
    <s v="POLITECHNIKA POZNANSKA"/>
    <s v="POLJSKA"/>
    <m/>
    <m/>
    <x v="50"/>
    <x v="49"/>
    <s v="LANGUAGE DEVELOPMENT 2"/>
    <x v="1"/>
    <x v="7"/>
    <n v="5"/>
    <m/>
    <x v="5"/>
    <s v="Summer"/>
    <s v="Only students of English"/>
    <n v="0"/>
  </r>
  <r>
    <m/>
    <s v="FF"/>
    <s v="Saldaña Afán "/>
    <s v="Teresa María "/>
    <s v="teresasaldanaafan@gmail.com"/>
    <s v="E MALAGA01"/>
    <s v="BA-Psychology"/>
    <s v="UNIVERSIDAD DE MALAGA"/>
    <s v="ŠPANIJA"/>
    <s v="Psychology"/>
    <n v="5"/>
    <x v="113"/>
    <x v="110"/>
    <s v="SOCIAL PSYCHOLOGY 2"/>
    <x v="0"/>
    <x v="0"/>
    <n v="0"/>
    <m/>
    <x v="1"/>
    <s v="Winter"/>
    <s v="Only students of Psychology; in the form of individual consultations and seminars for Erasmus students"/>
    <n v="0"/>
  </r>
  <r>
    <m/>
    <s v="FF"/>
    <s v="Lu"/>
    <s v="Yilin"/>
    <s v="2913683703@qq.com"/>
    <m/>
    <s v="BA"/>
    <s v="Hangzhou Normal university"/>
    <s v="China"/>
    <m/>
    <m/>
    <x v="4"/>
    <x v="4"/>
    <s v="CULTURE AND PERSONALITY"/>
    <x v="0"/>
    <x v="1"/>
    <s v=""/>
    <m/>
    <x v="3"/>
    <s v="Winter"/>
    <n v="0"/>
    <s v="Elective course. Subject to availability at the beginning of the semester."/>
  </r>
  <r>
    <m/>
    <s v="FF"/>
    <s v="Lu"/>
    <s v="Yilin"/>
    <s v="2913683703@qq.com"/>
    <m/>
    <s v="BA"/>
    <s v="Hangzhou Normal university"/>
    <s v="China"/>
    <m/>
    <m/>
    <x v="69"/>
    <x v="68"/>
    <s v="DIDACTICS"/>
    <x v="0"/>
    <x v="9"/>
    <s v=""/>
    <m/>
    <x v="11"/>
    <e v="#N/A"/>
    <e v="#N/A"/>
    <e v="#N/A"/>
  </r>
  <r>
    <m/>
    <s v="FF"/>
    <s v="Lu"/>
    <s v="Yilin"/>
    <s v="2913683703@qq.com"/>
    <m/>
    <s v="BA"/>
    <s v="Hangzhou Normal university"/>
    <s v="China"/>
    <m/>
    <m/>
    <x v="114"/>
    <x v="111"/>
    <s v="INTERPRETATION OF LITERARY TEXTS"/>
    <x v="0"/>
    <x v="1"/>
    <s v=""/>
    <m/>
    <x v="4"/>
    <s v="Winter"/>
    <n v="0"/>
    <n v="0"/>
  </r>
  <r>
    <m/>
    <s v="FF"/>
    <s v="Lu"/>
    <s v="Yilin"/>
    <s v="2913683703@qq.com"/>
    <m/>
    <s v="BA"/>
    <s v="Hangzhou Normal university"/>
    <s v="China"/>
    <m/>
    <m/>
    <x v="57"/>
    <x v="56"/>
    <s v="REGIONAL GEOGRAPHY OF AFRICA"/>
    <x v="0"/>
    <x v="1"/>
    <s v=""/>
    <m/>
    <x v="7"/>
    <s v="Winter"/>
    <n v="0"/>
    <n v="0"/>
  </r>
  <r>
    <m/>
    <s v="FF"/>
    <s v="Lu"/>
    <s v="Yilin"/>
    <s v="2913683703@qq.com"/>
    <m/>
    <s v="BA"/>
    <s v="Hangzhou Normal university"/>
    <s v="China"/>
    <m/>
    <m/>
    <x v="11"/>
    <x v="11"/>
    <s v="THEORY OF LITERATURE"/>
    <x v="0"/>
    <x v="1"/>
    <s v=""/>
    <m/>
    <x v="6"/>
    <s v="Winter"/>
    <s v="Individual consultations for Erasmus students; with the option of joining classes in Slovenian language"/>
    <n v="0"/>
  </r>
  <r>
    <m/>
    <s v="FF"/>
    <s v="Li"/>
    <s v="Yumeng"/>
    <s v="liyumeng2020@qq.com"/>
    <m/>
    <s v="MA-Comparative literature and Intercultural studies"/>
    <s v="Hangzhou Normal university"/>
    <s v="China"/>
    <m/>
    <m/>
    <x v="36"/>
    <x v="35"/>
    <s v="ADVANCED CHARPTERS FROM CROSS-CULTURAL ANALYSIS OF SOCIETIES"/>
    <x v="0"/>
    <x v="1"/>
    <s v=""/>
    <m/>
    <x v="3"/>
    <s v="Winter"/>
    <n v="0"/>
    <n v="0"/>
  </r>
  <r>
    <m/>
    <s v="FF"/>
    <s v="Li"/>
    <s v="Yumeng"/>
    <s v="liyumeng2020@qq.com"/>
    <m/>
    <s v="MA-Comparative literature and Intercultural studies"/>
    <s v="Hangzhou Normal university"/>
    <s v="China"/>
    <m/>
    <m/>
    <x v="115"/>
    <x v="112"/>
    <s v="LANGUAGE DEVELOPMENT FOR FUTURE TEACHERS"/>
    <x v="1"/>
    <x v="3"/>
    <n v="3"/>
    <m/>
    <x v="5"/>
    <s v="Winter"/>
    <s v="Only master level students of English"/>
    <n v="0"/>
  </r>
  <r>
    <m/>
    <s v="FF"/>
    <s v="Li"/>
    <s v="Yumeng"/>
    <s v="liyumeng2020@qq.com"/>
    <m/>
    <s v="MA-Comparative literature and Intercultural studies"/>
    <s v="Hangzhou Normal university"/>
    <s v="China"/>
    <m/>
    <m/>
    <x v="103"/>
    <x v="101"/>
    <s v="REGIONAL GEOGRAPHY OF ASIA"/>
    <x v="0"/>
    <x v="1"/>
    <s v=""/>
    <m/>
    <x v="7"/>
    <s v="Winter"/>
    <n v="0"/>
    <n v="0"/>
  </r>
  <r>
    <m/>
    <s v="FF"/>
    <s v="Li"/>
    <s v="Yumeng"/>
    <s v="liyumeng2020@qq.com"/>
    <m/>
    <s v="MA-Comparative literature and Intercultural studies"/>
    <s v="Hangzhou Normal university"/>
    <s v="China"/>
    <m/>
    <m/>
    <x v="58"/>
    <x v="57"/>
    <s v="REGIONAL GEOGRAPHY OF LATIN AMERICA"/>
    <x v="0"/>
    <x v="1"/>
    <s v=""/>
    <m/>
    <x v="7"/>
    <s v="Winter"/>
    <n v="0"/>
    <n v="0"/>
  </r>
  <r>
    <m/>
    <s v="FF"/>
    <s v="Özalp"/>
    <s v="Ahmet Enes"/>
    <s v="aenesozalp@gmail.com"/>
    <s v="TR KARS01"/>
    <s v="BA-English Language and Literature"/>
    <s v="KAFKAS UNIVERSITESI"/>
    <s v="TURČIJA"/>
    <s v="Education"/>
    <s v="*"/>
    <x v="107"/>
    <x v="105"/>
    <s v="VARIETIES OF FICTION"/>
    <x v="0"/>
    <x v="4"/>
    <n v="-1"/>
    <m/>
    <x v="5"/>
    <s v="Winter+Summer"/>
    <s v="Only students of English"/>
    <s v="Elective course. Subject to availability at the beginning of the semester."/>
  </r>
  <r>
    <n v="3"/>
    <s v="FF"/>
    <s v="KADAYIFÇI"/>
    <s v="Zeynep"/>
    <s v="ceyokadayifci@gmail.com"/>
    <s v="TR KARS01"/>
    <s v="BA-English language and literatures"/>
    <s v="KAFKAS UNIVERSITESI"/>
    <s v="TURČIJA"/>
    <s v="Languages"/>
    <n v="2"/>
    <x v="80"/>
    <x v="78"/>
    <s v="ENGLISH LANGUAGE – PHONETICS AND PHONOLOGY"/>
    <x v="0"/>
    <x v="7"/>
    <n v="2"/>
    <m/>
    <x v="5"/>
    <s v="Winter"/>
    <s v="Only students of English"/>
    <n v="0"/>
  </r>
  <r>
    <m/>
    <s v="FF"/>
    <s v="Güngör"/>
    <s v="Barbaros"/>
    <s v="202401001009@dogus.edu.tr"/>
    <s v="TR ISTANBU12"/>
    <s v="BA-English Language and Literature"/>
    <s v="DOGUS UNIVERSITY"/>
    <s v="TURČIJA"/>
    <s v="Language acquisition"/>
    <n v="2"/>
    <x v="107"/>
    <x v="105"/>
    <s v="VARIETIES OF FICTION"/>
    <x v="0"/>
    <x v="4"/>
    <n v="-1"/>
    <m/>
    <x v="5"/>
    <s v="Winter+Summer"/>
    <s v="Only students of English"/>
    <s v="Elective course. Subject to availability at the beginning of the semester."/>
  </r>
  <r>
    <m/>
    <s v="FF"/>
    <s v="Simic"/>
    <s v="Anastasija"/>
    <s v="anastasija.simic@icloud.com"/>
    <s v="NL ROTTERD03"/>
    <s v="MA-English language"/>
    <s v="STICHTING HOGESCHOOL ROTTERDAM"/>
    <s v="NIZOZEMSKA"/>
    <s v="English language "/>
    <e v="#N/A"/>
    <x v="107"/>
    <x v="105"/>
    <s v="VARIETIES OF FICTION"/>
    <x v="1"/>
    <x v="4"/>
    <n v="-1"/>
    <m/>
    <x v="5"/>
    <s v="Winter+Summer"/>
    <s v="Only students of English"/>
    <s v="Elective course. Subject to availability at the beginning of the semester."/>
  </r>
  <r>
    <m/>
    <s v="FF"/>
    <s v="Gómez Llopis"/>
    <s v="Dora"/>
    <s v="doretagollo85@gmail.com"/>
    <s v="E VALENCI01"/>
    <s v="BA-English studies"/>
    <s v="UNIVERSITAT DE VALENCIA (ESTUDI GENERAL) UVEG"/>
    <s v="ŠPANIJA"/>
    <s v="Language acquisition"/>
    <s v="2+2"/>
    <x v="107"/>
    <x v="105"/>
    <s v="VARIETIES OF FICTION"/>
    <x v="0"/>
    <x v="4"/>
    <n v="-1"/>
    <m/>
    <x v="5"/>
    <s v="Winter+Summer"/>
    <s v="Only students of English"/>
    <s v="Elective course. Subject to availability at the beginning of the semester."/>
  </r>
  <r>
    <m/>
    <s v="FF"/>
    <s v="Ökmen"/>
    <s v="Evindar"/>
    <s v="okmenevin48@gmail.com"/>
    <s v="TR DENIZLI01"/>
    <s v="BA-English Language and Literature"/>
    <s v="PAMUKKALE UNIVERSITESI"/>
    <s v="TURČIJA"/>
    <s v="Language acquisition"/>
    <n v="6"/>
    <x v="107"/>
    <x v="105"/>
    <s v="VARIETIES OF FICTION"/>
    <x v="0"/>
    <x v="4"/>
    <n v="-1"/>
    <m/>
    <x v="5"/>
    <s v="Winter+Summer"/>
    <s v="Only students of English"/>
    <s v="Elective course. Subject to availability at the beginning of the semester."/>
  </r>
  <r>
    <m/>
    <s v="FF"/>
    <s v="Qi"/>
    <s v="Hanyu"/>
    <s v="2714852808@qq.com"/>
    <m/>
    <s v="BA-English Language and Literature"/>
    <s v="Hangzhou Normal university"/>
    <s v="China"/>
    <m/>
    <m/>
    <x v="107"/>
    <x v="105"/>
    <s v="VARIETIES OF FICTION"/>
    <x v="1"/>
    <x v="4"/>
    <n v="-1"/>
    <m/>
    <x v="5"/>
    <s v="Winter+Summer"/>
    <s v="Only students of English"/>
    <s v="Elective course. Subject to availability at the beginning of the semester."/>
  </r>
  <r>
    <m/>
    <s v="FF"/>
    <s v="Šimková"/>
    <s v="Zuzana"/>
    <s v="zuzanasimkova15@gmail.com"/>
    <s v="SK BRATISL02"/>
    <s v="BA-Social and Occupational psychology"/>
    <m/>
    <s v="SLOVAŠKA"/>
    <s v="Psychology"/>
    <n v="2"/>
    <x v="3"/>
    <x v="3"/>
    <s v="CRITICAL THINKING WITH ELEMENTARY ARGUMENTATION"/>
    <x v="0"/>
    <x v="1"/>
    <s v=""/>
    <m/>
    <x v="1"/>
    <s v="Winter"/>
    <n v="0"/>
    <s v="Elective course. Subject to availability at the beginning of the semester."/>
  </r>
  <r>
    <m/>
    <s v="FF"/>
    <s v="Šimková"/>
    <s v="Zuzana"/>
    <s v="zuzanasimkova15@gmail.com"/>
    <s v="SK BRATISL02"/>
    <s v="BA-Social and Occupational psychology"/>
    <m/>
    <s v="SLOVAŠKA"/>
    <s v="Language acquisition"/>
    <n v="2"/>
    <x v="4"/>
    <x v="4"/>
    <s v="CULTURE AND PERSONALITY"/>
    <x v="0"/>
    <x v="1"/>
    <s v=""/>
    <m/>
    <x v="3"/>
    <s v="Winter"/>
    <n v="0"/>
    <s v="Elective course. Subject to availability at the beginning of the semester."/>
  </r>
  <r>
    <m/>
    <s v="FF"/>
    <s v="Šimková"/>
    <s v="Zuzana"/>
    <s v="zuzanasimkova15@gmail.com"/>
    <s v="SK BRATISL02"/>
    <s v="BA-Social and Occupational psychology"/>
    <m/>
    <s v="SLOVAŠKA"/>
    <s v="Psychology"/>
    <n v="2"/>
    <x v="8"/>
    <x v="8"/>
    <s v="HISTORY OF THE MENTAL"/>
    <x v="0"/>
    <x v="1"/>
    <s v=""/>
    <m/>
    <x v="1"/>
    <s v="Winter"/>
    <n v="0"/>
    <n v="0"/>
  </r>
  <r>
    <m/>
    <s v="FF"/>
    <s v="Berlanga González"/>
    <s v="Irene"/>
    <s v="irenegonzlz5@gmail.com"/>
    <s v="E VALENCI01"/>
    <s v="BA-English studies"/>
    <s v="UNIVERSITAT DE VALENCIA (ESTUDI GENERAL) UVEG"/>
    <s v="ŠPANIJA"/>
    <s v="Language acquisition"/>
    <s v="2+2"/>
    <x v="107"/>
    <x v="105"/>
    <s v="VARIETIES OF FICTION"/>
    <x v="0"/>
    <x v="4"/>
    <n v="-1"/>
    <m/>
    <x v="5"/>
    <s v="Winter+Summer"/>
    <s v="Only students of English"/>
    <s v="Elective course. Subject to availability at the beginning of the semester."/>
  </r>
  <r>
    <n v="2"/>
    <s v="FF"/>
    <s v="KADAYIFÇI"/>
    <s v="Zeynep"/>
    <s v="ceyokadayifci@gmail.com"/>
    <s v="TR KARS01"/>
    <s v="BA-English language and literatures"/>
    <s v="KAFKAS UNIVERSITESI"/>
    <s v="TURČIJA"/>
    <s v="Languages"/>
    <n v="2"/>
    <x v="107"/>
    <x v="105"/>
    <s v="VARIETIES OF FICTION"/>
    <x v="0"/>
    <x v="4"/>
    <n v="-1"/>
    <m/>
    <x v="5"/>
    <s v="Winter+Summer"/>
    <s v="Only students of English"/>
    <s v="Elective course. Subject to availability at the beginning of the semester."/>
  </r>
  <r>
    <m/>
    <m/>
    <m/>
    <m/>
    <m/>
    <m/>
    <m/>
    <m/>
    <m/>
    <m/>
    <m/>
    <x v="109"/>
    <x v="113"/>
    <m/>
    <x v="0"/>
    <x v="11"/>
    <m/>
    <m/>
    <x v="16"/>
    <m/>
    <m/>
    <m/>
  </r>
  <r>
    <m/>
    <m/>
    <m/>
    <m/>
    <m/>
    <m/>
    <m/>
    <m/>
    <m/>
    <m/>
    <m/>
    <x v="109"/>
    <x v="113"/>
    <m/>
    <x v="0"/>
    <x v="11"/>
    <m/>
    <m/>
    <x v="16"/>
    <m/>
    <m/>
    <m/>
  </r>
  <r>
    <m/>
    <m/>
    <m/>
    <m/>
    <m/>
    <m/>
    <m/>
    <m/>
    <m/>
    <m/>
    <m/>
    <x v="109"/>
    <x v="113"/>
    <m/>
    <x v="0"/>
    <x v="11"/>
    <m/>
    <m/>
    <x v="16"/>
    <m/>
    <m/>
    <m/>
  </r>
  <r>
    <m/>
    <m/>
    <m/>
    <m/>
    <m/>
    <m/>
    <m/>
    <m/>
    <m/>
    <m/>
    <m/>
    <x v="109"/>
    <x v="113"/>
    <m/>
    <x v="0"/>
    <x v="11"/>
    <m/>
    <m/>
    <x v="16"/>
    <m/>
    <m/>
    <m/>
  </r>
  <r>
    <m/>
    <m/>
    <m/>
    <m/>
    <m/>
    <m/>
    <s v=" "/>
    <m/>
    <m/>
    <m/>
    <m/>
    <x v="109"/>
    <x v="113"/>
    <m/>
    <x v="0"/>
    <x v="11"/>
    <m/>
    <m/>
    <x v="16"/>
    <m/>
    <m/>
    <m/>
  </r>
  <r>
    <m/>
    <m/>
    <m/>
    <m/>
    <m/>
    <m/>
    <m/>
    <m/>
    <m/>
    <m/>
    <m/>
    <x v="109"/>
    <x v="113"/>
    <m/>
    <x v="0"/>
    <x v="11"/>
    <m/>
    <m/>
    <x v="16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301DD8-554F-40A1-A7D9-1CE5F9E9FE8F}" name="Vrtilna tabela1" cacheId="8" applyNumberFormats="0" applyBorderFormats="0" applyFontFormats="0" applyPatternFormats="0" applyAlignmentFormats="0" applyWidthHeightFormats="1" dataCaption="Vrednosti" updatedVersion="8" minRefreshableVersion="3" useAutoFormatting="1" itemPrintTitles="1" createdVersion="7" indent="0" outline="1" outlineData="1" multipleFieldFilters="0">
  <location ref="A3:B225" firstHeaderRow="1" firstDataRow="1" firstDataCol="1" rowPageCount="1" colPageCount="1"/>
  <pivotFields count="22"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26">
        <item x="106"/>
        <item x="12"/>
        <item x="107"/>
        <item x="66"/>
        <item x="80"/>
        <item x="91"/>
        <item x="72"/>
        <item x="45"/>
        <item x="22"/>
        <item x="65"/>
        <item x="49"/>
        <item x="93"/>
        <item x="50"/>
        <item x="105"/>
        <item x="35"/>
        <item x="4"/>
        <item x="74"/>
        <item x="89"/>
        <item x="37"/>
        <item x="113"/>
        <item x="55"/>
        <item x="87"/>
        <item x="73"/>
        <item x="8"/>
        <item x="3"/>
        <item x="92"/>
        <item x="31"/>
        <item x="6"/>
        <item m="1" x="120"/>
        <item m="1" x="119"/>
        <item x="17"/>
        <item x="18"/>
        <item x="19"/>
        <item x="21"/>
        <item x="60"/>
        <item m="1" x="121"/>
        <item m="1" x="122"/>
        <item x="88"/>
        <item x="39"/>
        <item x="53"/>
        <item x="0"/>
        <item m="1" x="118"/>
        <item x="83"/>
        <item x="68"/>
        <item x="30"/>
        <item x="1"/>
        <item x="104"/>
        <item x="109"/>
        <item x="62"/>
        <item x="46"/>
        <item x="47"/>
        <item x="71"/>
        <item x="64"/>
        <item x="14"/>
        <item x="10"/>
        <item x="13"/>
        <item x="9"/>
        <item x="99"/>
        <item x="61"/>
        <item x="108"/>
        <item x="103"/>
        <item x="58"/>
        <item x="23"/>
        <item m="1" x="124"/>
        <item x="57"/>
        <item x="24"/>
        <item x="59"/>
        <item x="56"/>
        <item x="63"/>
        <item x="26"/>
        <item x="2"/>
        <item x="38"/>
        <item x="25"/>
        <item x="76"/>
        <item m="1" x="123"/>
        <item x="110"/>
        <item x="75"/>
        <item x="77"/>
        <item x="34"/>
        <item x="44"/>
        <item x="115"/>
        <item m="1" x="116"/>
        <item x="97"/>
        <item x="20"/>
        <item x="96"/>
        <item x="101"/>
        <item x="95"/>
        <item x="98"/>
        <item x="94"/>
        <item x="100"/>
        <item x="42"/>
        <item x="5"/>
        <item x="29"/>
        <item x="28"/>
        <item x="32"/>
        <item x="27"/>
        <item x="70"/>
        <item x="69"/>
        <item x="102"/>
        <item x="114"/>
        <item x="11"/>
        <item x="36"/>
        <item x="67"/>
        <item x="41"/>
        <item m="1" x="117"/>
        <item x="90"/>
        <item x="7"/>
        <item x="16"/>
        <item x="15"/>
        <item x="111"/>
        <item x="112"/>
        <item x="33"/>
        <item x="40"/>
        <item x="43"/>
        <item x="48"/>
        <item x="51"/>
        <item x="52"/>
        <item x="54"/>
        <item x="78"/>
        <item x="79"/>
        <item x="81"/>
        <item x="82"/>
        <item x="84"/>
        <item x="85"/>
        <item x="86"/>
        <item t="default"/>
      </items>
    </pivotField>
    <pivotField axis="axisRow" showAll="0">
      <items count="125">
        <item x="70"/>
        <item x="44"/>
        <item x="78"/>
        <item x="64"/>
        <item x="65"/>
        <item x="1"/>
        <item x="12"/>
        <item x="18"/>
        <item x="71"/>
        <item x="19"/>
        <item x="17"/>
        <item x="102"/>
        <item x="48"/>
        <item x="3"/>
        <item x="4"/>
        <item x="21"/>
        <item x="91"/>
        <item x="49"/>
        <item x="103"/>
        <item m="1" x="116"/>
        <item m="1" x="117"/>
        <item x="85"/>
        <item x="31"/>
        <item x="0"/>
        <item x="22"/>
        <item x="54"/>
        <item x="38"/>
        <item x="110"/>
        <item x="104"/>
        <item x="81"/>
        <item x="59"/>
        <item x="34"/>
        <item x="6"/>
        <item x="90"/>
        <item x="87"/>
        <item x="89"/>
        <item x="36"/>
        <item x="105"/>
        <item x="52"/>
        <item m="1" x="118"/>
        <item x="67"/>
        <item m="1" x="119"/>
        <item x="72"/>
        <item m="1" x="120"/>
        <item m="1" x="121"/>
        <item x="8"/>
        <item x="30"/>
        <item x="113"/>
        <item x="61"/>
        <item x="45"/>
        <item x="46"/>
        <item x="69"/>
        <item x="63"/>
        <item x="14"/>
        <item x="10"/>
        <item x="13"/>
        <item x="9"/>
        <item x="97"/>
        <item x="60"/>
        <item x="106"/>
        <item x="101"/>
        <item x="57"/>
        <item x="23"/>
        <item m="1" x="122"/>
        <item x="56"/>
        <item x="24"/>
        <item x="58"/>
        <item x="55"/>
        <item x="62"/>
        <item x="26"/>
        <item x="2"/>
        <item x="107"/>
        <item x="37"/>
        <item x="25"/>
        <item x="74"/>
        <item m="1" x="123"/>
        <item x="108"/>
        <item x="73"/>
        <item x="75"/>
        <item x="33"/>
        <item x="43"/>
        <item x="112"/>
        <item m="1" x="114"/>
        <item x="95"/>
        <item x="20"/>
        <item x="94"/>
        <item x="99"/>
        <item x="93"/>
        <item x="96"/>
        <item x="92"/>
        <item x="98"/>
        <item x="41"/>
        <item x="5"/>
        <item x="29"/>
        <item x="28"/>
        <item x="32"/>
        <item x="68"/>
        <item x="86"/>
        <item x="100"/>
        <item x="111"/>
        <item x="11"/>
        <item x="35"/>
        <item x="66"/>
        <item x="40"/>
        <item m="1" x="115"/>
        <item x="88"/>
        <item x="7"/>
        <item x="16"/>
        <item x="15"/>
        <item x="109"/>
        <item x="27"/>
        <item x="39"/>
        <item x="42"/>
        <item x="47"/>
        <item x="50"/>
        <item x="51"/>
        <item x="53"/>
        <item x="76"/>
        <item x="77"/>
        <item x="79"/>
        <item x="80"/>
        <item x="82"/>
        <item x="83"/>
        <item x="84"/>
        <item t="default"/>
      </items>
    </pivotField>
    <pivotField showAll="0"/>
    <pivotField axis="axisPage" showAll="0">
      <items count="4">
        <item x="1"/>
        <item x="0"/>
        <item m="1" x="2"/>
        <item t="default"/>
      </items>
    </pivotField>
    <pivotField axis="axisRow" showAll="0">
      <items count="13">
        <item x="5"/>
        <item x="3"/>
        <item x="2"/>
        <item x="0"/>
        <item x="4"/>
        <item x="7"/>
        <item x="6"/>
        <item x="1"/>
        <item x="9"/>
        <item x="11"/>
        <item x="8"/>
        <item x="10"/>
        <item t="default"/>
      </items>
    </pivotField>
    <pivotField showAll="0"/>
    <pivotField showAll="0"/>
    <pivotField axis="axisRow" showAll="0">
      <items count="18">
        <item sd="0" x="9"/>
        <item x="5"/>
        <item sd="0" x="7"/>
        <item sd="0" x="8"/>
        <item sd="0" x="0"/>
        <item sd="0" x="2"/>
        <item x="1"/>
        <item x="6"/>
        <item x="3"/>
        <item x="10"/>
        <item x="11"/>
        <item x="16"/>
        <item x="14"/>
        <item x="4"/>
        <item x="12"/>
        <item x="15"/>
        <item x="13"/>
        <item t="default"/>
      </items>
    </pivotField>
    <pivotField showAll="0"/>
    <pivotField showAll="0"/>
    <pivotField showAll="0"/>
  </pivotFields>
  <rowFields count="4">
    <field x="18"/>
    <field x="11"/>
    <field x="12"/>
    <field x="15"/>
  </rowFields>
  <rowItems count="222">
    <i>
      <x/>
    </i>
    <i>
      <x v="1"/>
    </i>
    <i r="1">
      <x/>
    </i>
    <i r="2">
      <x v="28"/>
    </i>
    <i r="3">
      <x v="11"/>
    </i>
    <i r="1">
      <x v="1"/>
    </i>
    <i r="2">
      <x v="6"/>
    </i>
    <i r="3">
      <x v="1"/>
    </i>
    <i r="1">
      <x v="2"/>
    </i>
    <i r="2">
      <x v="37"/>
    </i>
    <i r="3">
      <x v="4"/>
    </i>
    <i r="1">
      <x v="3"/>
    </i>
    <i r="2">
      <x v="4"/>
    </i>
    <i r="3">
      <x v="5"/>
    </i>
    <i r="1">
      <x v="4"/>
    </i>
    <i r="2">
      <x v="2"/>
    </i>
    <i r="3">
      <x v="5"/>
    </i>
    <i r="1">
      <x v="5"/>
    </i>
    <i r="2">
      <x v="35"/>
    </i>
    <i r="3">
      <x v="5"/>
    </i>
    <i r="1">
      <x v="6"/>
    </i>
    <i r="2">
      <x/>
    </i>
    <i r="3">
      <x v="5"/>
    </i>
    <i r="1">
      <x v="7"/>
    </i>
    <i r="2">
      <x v="1"/>
    </i>
    <i r="3">
      <x v="5"/>
    </i>
    <i r="1">
      <x v="8"/>
    </i>
    <i r="2">
      <x v="24"/>
    </i>
    <i r="3">
      <x v="4"/>
    </i>
    <i r="1">
      <x v="9"/>
    </i>
    <i r="2">
      <x v="3"/>
    </i>
    <i r="3">
      <x v="4"/>
    </i>
    <i r="1">
      <x v="10"/>
    </i>
    <i r="2">
      <x v="12"/>
    </i>
    <i r="3">
      <x v="4"/>
    </i>
    <i r="1">
      <x v="11"/>
    </i>
    <i r="2">
      <x v="16"/>
    </i>
    <i r="3">
      <x v="5"/>
    </i>
    <i r="1">
      <x v="12"/>
    </i>
    <i r="2">
      <x v="17"/>
    </i>
    <i r="3">
      <x v="5"/>
    </i>
    <i r="1">
      <x v="13"/>
    </i>
    <i r="2">
      <x v="18"/>
    </i>
    <i r="3">
      <x v="4"/>
    </i>
    <i r="1">
      <x v="48"/>
    </i>
    <i r="2">
      <x v="48"/>
    </i>
    <i r="3">
      <x v="5"/>
    </i>
    <i r="1">
      <x v="49"/>
    </i>
    <i r="2">
      <x v="49"/>
    </i>
    <i r="3">
      <x v="5"/>
    </i>
    <i r="1">
      <x v="50"/>
    </i>
    <i r="2">
      <x v="50"/>
    </i>
    <i r="3">
      <x v="5"/>
    </i>
    <i r="1">
      <x v="51"/>
    </i>
    <i r="2">
      <x v="51"/>
    </i>
    <i r="3">
      <x v="5"/>
    </i>
    <i r="1">
      <x v="52"/>
    </i>
    <i r="2">
      <x v="52"/>
    </i>
    <i r="3">
      <x v="1"/>
    </i>
    <i r="1">
      <x v="53"/>
    </i>
    <i r="2">
      <x v="53"/>
    </i>
    <i r="3">
      <x v="1"/>
    </i>
    <i r="1">
      <x v="54"/>
    </i>
    <i r="2">
      <x v="54"/>
    </i>
    <i r="3">
      <x v="1"/>
    </i>
    <i r="1">
      <x v="55"/>
    </i>
    <i r="2">
      <x v="55"/>
    </i>
    <i r="3">
      <x v="1"/>
    </i>
    <i r="1">
      <x v="56"/>
    </i>
    <i r="2">
      <x v="56"/>
    </i>
    <i r="3">
      <x v="2"/>
    </i>
    <i r="1">
      <x v="68"/>
    </i>
    <i r="2">
      <x v="68"/>
    </i>
    <i r="3">
      <x v="10"/>
    </i>
    <i r="1">
      <x v="69"/>
    </i>
    <i r="2">
      <x v="69"/>
    </i>
    <i r="3">
      <x v="1"/>
    </i>
    <i r="1">
      <x v="79"/>
    </i>
    <i r="2">
      <x v="80"/>
    </i>
    <i r="3">
      <x v="4"/>
    </i>
    <i r="1">
      <x v="107"/>
    </i>
    <i r="2">
      <x v="107"/>
    </i>
    <i r="3">
      <x v="1"/>
    </i>
    <i r="1">
      <x v="113"/>
    </i>
    <i r="2">
      <x v="112"/>
    </i>
    <i r="3">
      <x v="5"/>
    </i>
    <i r="1">
      <x v="114"/>
    </i>
    <i r="2">
      <x v="113"/>
    </i>
    <i r="3">
      <x v="5"/>
    </i>
    <i r="1">
      <x v="120"/>
    </i>
    <i r="2">
      <x v="119"/>
    </i>
    <i r="3">
      <x v="10"/>
    </i>
    <i>
      <x v="2"/>
    </i>
    <i>
      <x v="3"/>
    </i>
    <i>
      <x v="4"/>
    </i>
    <i>
      <x v="5"/>
    </i>
    <i>
      <x v="6"/>
    </i>
    <i r="1">
      <x v="16"/>
    </i>
    <i r="2">
      <x v="42"/>
    </i>
    <i r="3">
      <x v="3"/>
    </i>
    <i r="1">
      <x v="17"/>
    </i>
    <i r="2">
      <x v="34"/>
    </i>
    <i r="3">
      <x v="3"/>
    </i>
    <i r="1">
      <x v="18"/>
    </i>
    <i r="2">
      <x v="36"/>
    </i>
    <i r="3">
      <x v="3"/>
    </i>
    <i r="1">
      <x v="19"/>
    </i>
    <i r="2">
      <x v="27"/>
    </i>
    <i r="3">
      <x v="3"/>
    </i>
    <i r="1">
      <x v="20"/>
    </i>
    <i r="2">
      <x v="25"/>
    </i>
    <i r="3">
      <x v="3"/>
    </i>
    <i r="1">
      <x v="21"/>
    </i>
    <i r="2">
      <x v="21"/>
    </i>
    <i r="3">
      <x v="3"/>
    </i>
    <i r="1">
      <x v="22"/>
    </i>
    <i r="2">
      <x v="8"/>
    </i>
    <i r="3">
      <x v="7"/>
    </i>
    <i r="1">
      <x v="23"/>
    </i>
    <i r="2">
      <x v="45"/>
    </i>
    <i r="3">
      <x v="7"/>
    </i>
    <i r="1">
      <x v="24"/>
    </i>
    <i r="2">
      <x v="13"/>
    </i>
    <i r="3">
      <x v="7"/>
    </i>
    <i r="1">
      <x v="25"/>
    </i>
    <i r="2">
      <x v="33"/>
    </i>
    <i r="3">
      <x v="3"/>
    </i>
    <i r="1">
      <x v="45"/>
    </i>
    <i r="2">
      <x v="5"/>
    </i>
    <i r="3">
      <x v="3"/>
    </i>
    <i r="1">
      <x v="46"/>
    </i>
    <i r="2">
      <x v="11"/>
    </i>
    <i r="3">
      <x v="4"/>
    </i>
    <i>
      <x v="7"/>
    </i>
    <i r="1">
      <x v="42"/>
    </i>
    <i r="2">
      <x v="29"/>
    </i>
    <i r="3">
      <x v="7"/>
    </i>
    <i r="1">
      <x v="100"/>
    </i>
    <i r="2">
      <x v="100"/>
    </i>
    <i r="3">
      <x v="7"/>
    </i>
    <i r="1">
      <x v="108"/>
    </i>
    <i r="2">
      <x v="108"/>
    </i>
    <i r="3">
      <x v="7"/>
    </i>
    <i r="1">
      <x v="111"/>
    </i>
    <i r="2">
      <x v="108"/>
    </i>
    <i r="3">
      <x v="7"/>
    </i>
    <i r="1">
      <x v="112"/>
    </i>
    <i r="2">
      <x v="111"/>
    </i>
    <i r="3">
      <x v="7"/>
    </i>
    <i>
      <x v="8"/>
    </i>
    <i r="1">
      <x v="15"/>
    </i>
    <i r="2">
      <x v="14"/>
    </i>
    <i r="3">
      <x v="7"/>
    </i>
    <i r="1">
      <x v="101"/>
    </i>
    <i r="2">
      <x v="101"/>
    </i>
    <i r="3">
      <x v="7"/>
    </i>
    <i r="1">
      <x v="102"/>
    </i>
    <i r="2">
      <x v="102"/>
    </i>
    <i r="3">
      <x v="7"/>
    </i>
    <i r="1">
      <x v="103"/>
    </i>
    <i r="2">
      <x v="103"/>
    </i>
    <i r="3">
      <x v="7"/>
    </i>
    <i r="1">
      <x v="106"/>
    </i>
    <i r="2">
      <x v="106"/>
    </i>
    <i r="3">
      <x v="7"/>
    </i>
    <i r="1">
      <x v="117"/>
    </i>
    <i r="2">
      <x v="116"/>
    </i>
    <i r="3">
      <x v="1"/>
    </i>
    <i>
      <x v="9"/>
    </i>
    <i r="1">
      <x v="14"/>
    </i>
    <i r="2">
      <x v="31"/>
    </i>
    <i r="3">
      <x v="7"/>
    </i>
    <i>
      <x v="10"/>
    </i>
    <i r="1">
      <x v="37"/>
    </i>
    <i r="2">
      <x v="97"/>
    </i>
    <i r="3">
      <x v="8"/>
    </i>
    <i r="1">
      <x v="97"/>
    </i>
    <i r="2">
      <x v="96"/>
    </i>
    <i r="3">
      <x v="8"/>
    </i>
    <i>
      <x v="11"/>
    </i>
    <i r="1">
      <x v="47"/>
    </i>
    <i r="2">
      <x v="47"/>
    </i>
    <i r="3">
      <x v="9"/>
    </i>
    <i>
      <x v="12"/>
    </i>
    <i r="1">
      <x v="47"/>
    </i>
    <i r="2">
      <x v="71"/>
    </i>
    <i r="3">
      <x v="8"/>
    </i>
    <i>
      <x v="13"/>
    </i>
    <i r="1">
      <x v="71"/>
    </i>
    <i r="2">
      <x v="72"/>
    </i>
    <i r="3">
      <x v="7"/>
    </i>
    <i r="1">
      <x v="91"/>
    </i>
    <i r="2">
      <x v="92"/>
    </i>
    <i r="3">
      <x v="7"/>
    </i>
    <i r="1">
      <x v="99"/>
    </i>
    <i r="2">
      <x v="99"/>
    </i>
    <i r="3">
      <x v="7"/>
    </i>
    <i r="1">
      <x v="122"/>
    </i>
    <i r="2">
      <x v="121"/>
    </i>
    <i r="3">
      <x v="7"/>
    </i>
    <i r="1">
      <x v="123"/>
    </i>
    <i r="2">
      <x v="122"/>
    </i>
    <i r="3">
      <x v="7"/>
    </i>
    <i r="1">
      <x v="124"/>
    </i>
    <i r="2">
      <x v="123"/>
    </i>
    <i r="3">
      <x v="7"/>
    </i>
    <i>
      <x v="14"/>
    </i>
    <i r="1">
      <x v="73"/>
    </i>
    <i r="2">
      <x v="74"/>
    </i>
    <i r="3">
      <x v="8"/>
    </i>
    <i r="1">
      <x v="76"/>
    </i>
    <i r="2">
      <x v="77"/>
    </i>
    <i r="3">
      <x v="8"/>
    </i>
    <i>
      <x v="15"/>
    </i>
    <i r="1">
      <x v="110"/>
    </i>
    <i r="2">
      <x v="109"/>
    </i>
    <i r="3">
      <x v="7"/>
    </i>
    <i>
      <x v="16"/>
    </i>
    <i r="1">
      <x v="46"/>
    </i>
    <i r="2">
      <x v="11"/>
    </i>
    <i r="3">
      <x v="4"/>
    </i>
    <i t="grand">
      <x/>
    </i>
  </rowItems>
  <colItems count="1">
    <i/>
  </colItems>
  <pageFields count="1">
    <pageField fld="14" item="1" hier="-1"/>
  </pageFields>
  <dataFields count="1">
    <dataField name="Štetje od Priimek" fld="2" subtotal="count" baseField="15" baseItem="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0A59CC-6B81-45F1-A453-09CA822DEFEF}" name="Tabela1" displayName="Tabela1" ref="A1:W416" totalsRowShown="0" headerRowDxfId="25">
  <autoFilter ref="A1:W416" xr:uid="{4A0A59CC-6B81-45F1-A453-09CA822DEFEF}">
    <filterColumn colId="16">
      <filters>
        <filter val="0"/>
        <filter val="-1"/>
        <filter val="-2"/>
      </filters>
    </filterColumn>
  </autoFilter>
  <sortState xmlns:xlrd2="http://schemas.microsoft.com/office/spreadsheetml/2017/richdata2" ref="A2:W416">
    <sortCondition ref="N1:N416"/>
  </sortState>
  <tableColumns count="23">
    <tableColumn id="1" xr3:uid="{8C1B0D94-8EB9-4D26-9C44-08682AF63959}" name="Opomba" dataDxfId="24"/>
    <tableColumn id="2" xr3:uid="{C3CEAEF8-ABB5-4683-8C5D-CF0F1D088FD4}" name="Fakulteta" dataDxfId="23"/>
    <tableColumn id="3" xr3:uid="{B920C62C-FFD7-4789-9063-D557D7A3F21D}" name="Priimek" dataDxfId="22"/>
    <tableColumn id="4" xr3:uid="{E00D59AE-74C1-4E68-A45A-F0FA7C840927}" name="Ime" dataDxfId="21"/>
    <tableColumn id="5" xr3:uid="{1540411F-27A8-4361-ACDA-FB4DB1D237B3}" name="Email" dataDxfId="20"/>
    <tableColumn id="6" xr3:uid="{A3B27982-FF5F-409A-BEB4-407E177469DE}" name="Fakulteta koda" dataDxfId="19"/>
    <tableColumn id="7" xr3:uid="{C3962E1F-94C8-4A85-B8C1-2E0579590784}" name="Študijski program doma" dataDxfId="18"/>
    <tableColumn id="8" xr3:uid="{CAF6D45C-4B4C-4588-9F02-BE19FE427722}" name="Fakulteta doma" dataDxfId="17"/>
    <tableColumn id="9" xr3:uid="{989706D8-61B9-4889-B281-6CA2F56E9BE6}" name="Država tuje fakultete" dataDxfId="16"/>
    <tableColumn id="10" xr3:uid="{65D0D72C-591A-4164-81AF-38A8BF52CE7F}" name="Za področje" dataDxfId="15"/>
    <tableColumn id="11" xr3:uid="{FAA833A0-86A5-485C-8984-2B60FD2B34B3}" name="Število št." dataDxfId="14"/>
    <tableColumn id="12" xr3:uid="{B2398DE7-932B-47A5-8122-F7BD474C5286}" name="Koda predmeta" dataDxfId="13"/>
    <tableColumn id="13" xr3:uid="{0290ABB5-C858-4B5A-BD6D-29BDB42601C2}" name="Predmet SLO" dataDxfId="12">
      <calculatedColumnFormula>VLOOKUP(Tabela1[[#This Row],[Koda predmeta]],Tabela13[[Course/Subject code]:[Note]],2,FALSE)</calculatedColumnFormula>
    </tableColumn>
    <tableColumn id="14" xr3:uid="{9BEFCB79-7261-4EA7-8F84-30661699B215}" name="Predmet ANG" dataDxfId="11">
      <calculatedColumnFormula>VLOOKUP(Tabela1[[#This Row],[Koda predmeta]],Tabela13[[Course/Subject code]:[Note]],3,FALSE)</calculatedColumnFormula>
    </tableColumn>
    <tableColumn id="22" xr3:uid="{3BAF4FD0-4083-47C1-83EC-23D2898EED44}" name="Potrjen predmet" dataDxfId="10" dataCellStyle="Nevtralno"/>
    <tableColumn id="21" xr3:uid="{4598FDFB-F7D6-4BBE-B557-FD7D53D7D38F}" name="Kvote na predmetu" dataDxfId="9">
      <calculatedColumnFormula>IF(VLOOKUP(Tabela1[[#This Row],[Koda predmeta]],Tabela13[[Course/Subject code]:[Note]],9,FALSE)&gt;0,VLOOKUP(Tabela1[[#This Row],[Koda predmeta]],Tabela13[[Course/Subject code]:[Note]],9,FALSE),"")</calculatedColumnFormula>
    </tableColumn>
    <tableColumn id="18" xr3:uid="{DA145713-85E7-4A80-89BD-0F3047FF402B}" name="Preostala mesta na predmetu" dataDxfId="8" dataCellStyle="Nevtralno">
      <calculatedColumnFormula>IFERROR(Tabela1[[#This Row],[Kvote na predmetu]]-COUNTIFS(L:L,Tabela1[[#This Row],[Koda predmeta]],O:O,""),"")</calculatedColumnFormula>
    </tableColumn>
    <tableColumn id="15" xr3:uid="{609BAEE3-5A53-4B3F-98AD-9D71E0026EA3}" name="Se ne izvaja?" dataDxfId="7"/>
    <tableColumn id="16" xr3:uid="{E8DB4399-3103-416C-A03E-B5D06114E106}" name="Oddelek predmeta" dataDxfId="6">
      <calculatedColumnFormula>VLOOKUP(Tabela1[[#This Row],[Koda predmeta]],Tabela13[[Course/Subject code]:[Note]],4,FALSE)</calculatedColumnFormula>
    </tableColumn>
    <tableColumn id="17" xr3:uid="{CF97DF4B-EB77-4A77-9298-E7C0AF28374B}" name="Semester" dataDxfId="5">
      <calculatedColumnFormula>VLOOKUP(Tabela1[[#This Row],[Koda predmeta]],Tabela13[[Course/Subject code]:[Note]],7,FALSE)</calculatedColumnFormula>
    </tableColumn>
    <tableColumn id="19" xr3:uid="{FF1A784D-4C02-4788-B7F5-353C1970B22C}" name="Opomba1" dataDxfId="4">
      <calculatedColumnFormula>VLOOKUP(Tabela1[[#This Row],[Koda predmeta]],Tabela13[[Course/Subject code]:[Note]],10,FALSE)</calculatedColumnFormula>
    </tableColumn>
    <tableColumn id="20" xr3:uid="{1969ECD7-0DF7-4197-B2EF-E121B55E20AE}" name="Opomba2" dataDxfId="3">
      <calculatedColumnFormula>VLOOKUP(Tabela1[[#This Row],[Koda predmeta]],Tabela13[[Course/Subject code]:[Note]],11,FALSE)</calculatedColumnFormula>
    </tableColumn>
    <tableColumn id="23" xr3:uid="{4D7DE70F-7716-4F0C-9894-517C13F6E997}" name="Opomba3" dataDxfId="2" dataCellStyle="Dobr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FEB38FE-E691-4A1F-B7AC-2B325BEBCB2F}" name="Tabela4" displayName="Tabela4" ref="A1:L237" totalsRowShown="0">
  <autoFilter ref="A1:L237" xr:uid="{3FEB38FE-E691-4A1F-B7AC-2B325BEBCB2F}">
    <filterColumn colId="3">
      <filters>
        <filter val="UNIVERSIDAD DEL PAIS VASCO/EUSKAL HERRIKO UNIBERTSITATEA"/>
      </filters>
    </filterColumn>
  </autoFilter>
  <tableColumns count="12">
    <tableColumn id="1" xr3:uid="{5F145140-128C-4114-ACCC-615B3DE4A1BC}" name="Članica"/>
    <tableColumn id="2" xr3:uid="{0C78130A-1768-439D-818E-ED8A3BB8357D}" name="Erasmus koda"/>
    <tableColumn id="3" xr3:uid="{916E274D-13C0-42DD-89A5-7DC2F11208AD}" name="Erasmus koda2">
      <calculatedColumnFormula>TRIM(B2)</calculatedColumnFormula>
    </tableColumn>
    <tableColumn id="4" xr3:uid="{85224AF8-7324-4581-ADCC-24ABBCB22FA8}" name="Partnerska institucija"/>
    <tableColumn id="5" xr3:uid="{76474B51-92AA-44F9-83E5-44A44D6B3B82}" name="Mesto"/>
    <tableColumn id="6" xr3:uid="{2E17F5C4-599D-45DA-8DEC-EBBBD6E038E6}" name="Država"/>
    <tableColumn id="7" xr3:uid="{7DC1BB3C-54CA-4DAD-9C96-8A5432BCCCC7}" name="ISCED"/>
    <tableColumn id="8" xr3:uid="{C8E9DFBA-6B30-4B66-A1EB-24CC02ED01E1}" name="Področje"/>
    <tableColumn id="9" xr3:uid="{53D53BB5-C619-4A93-A31F-7C266303A475}" name="Stopnja"/>
    <tableColumn id="10" xr3:uid="{095B53DB-5FC4-4FDB-8D00-96DAFA2B8A1E}" name="Št. mesecev"/>
    <tableColumn id="11" xr3:uid="{842C796D-110B-44D9-9746-13E6C7493ABF}" name="Št. študentov "/>
    <tableColumn id="12" xr3:uid="{18FB9E06-F58C-4EE8-B9D0-CB81FDDEEEC6}" name="Stolpec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C24AC5-49A9-4DF5-A5A7-E8B2A34D393C}" name="Tabela13" displayName="Tabela13" ref="A1:N307" totalsRowShown="0">
  <autoFilter ref="A1:N307" xr:uid="{A6C24AC5-49A9-4DF5-A5A7-E8B2A34D393C}"/>
  <tableColumns count="14">
    <tableColumn id="1" xr3:uid="{0B9DDB38-5E6C-4276-9068-CAEF014E279C}" name="Faculty"/>
    <tableColumn id="2" xr3:uid="{38A1AB81-D03D-470F-BBD1-6C26FE1274AC}" name="Department"/>
    <tableColumn id="3" xr3:uid="{8937AF64-CA34-4F9E-93F8-F45D82E344F7}" name="Study degree (cycle)"/>
    <tableColumn id="4" xr3:uid="{F3DE34BD-BED7-4F20-9EFF-43FD4C42F8F3}" name="Course/Subject code"/>
    <tableColumn id="5" xr3:uid="{FC698440-E332-44F4-AEC9-26CC8ED24060}" name="Course/Subject title (SI)"/>
    <tableColumn id="6" xr3:uid="{EA8D2D68-7378-4E3A-AB4A-AFB0335539A7}" name="Course/Subject title (EN)"/>
    <tableColumn id="10" xr3:uid="{29D88D32-0725-474B-B8E7-C88FDCC02645}" name="Department_2">
      <calculatedColumnFormula>Tabela13[[#This Row],[Department]]</calculatedColumnFormula>
    </tableColumn>
    <tableColumn id="7" xr3:uid="{7411535C-F48E-4578-A3B6-41F8E0E0C1B5}" name="Informations (link)" dataCellStyle="Hiperpovezava"/>
    <tableColumn id="8" xr3:uid="{DBDC2159-C597-4E3A-B122-25124FB5A84D}" name="ECTS"/>
    <tableColumn id="9" xr3:uid="{258C712E-1A46-45C0-9DA5-B4545E6D750A}" name="Semester"/>
    <tableColumn id="11" xr3:uid="{EB5FF808-15E3-4C4F-91EA-501E691C8595}" name="Language of _x000a_instruction" dataDxfId="29"/>
    <tableColumn id="12" xr3:uid="{C025F229-841B-4923-82B6-3EA251B50623}" name="Maximum _x000a_number of students" dataDxfId="28"/>
    <tableColumn id="13" xr3:uid="{CB9B5E59-50A4-4FF9-818E-85BE556810A6}" name="Remark" dataDxfId="27"/>
    <tableColumn id="14" xr3:uid="{BC442C85-E9C8-4E96-985A-320FF2D6A396}" name="Note" dataDxfId="26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9867C7F-E95E-4165-8A44-3BE39D31B9E5}" name="Tabela3" displayName="Tabela3" ref="A1:C70" totalsRowShown="0">
  <autoFilter ref="A1:C70" xr:uid="{19867C7F-E95E-4165-8A44-3BE39D31B9E5}">
    <filterColumn colId="2">
      <filters>
        <filter val="0"/>
      </filters>
    </filterColumn>
  </autoFilter>
  <tableColumns count="3">
    <tableColumn id="1" xr3:uid="{DDA872E0-FB92-4396-B213-8456BCC1C43C}" name="Predmet slo"/>
    <tableColumn id="2" xr3:uid="{72513A48-6949-44D7-A137-DCAAB5782160}" name="predmet ang"/>
    <tableColumn id="3" xr3:uid="{373426B5-36DC-4948-A0FF-7ADFC7E6249A}" name="Preostala mes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u0101731988@ull.edu.es" TargetMode="External"/><Relationship Id="rId1" Type="http://schemas.openxmlformats.org/officeDocument/2006/relationships/hyperlink" Target="mailto:alu0101731988@ull.edu.es" TargetMode="Externa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moja.um.si/studijski-programi/Strani/ucnaenota.aspx?jezik=A&amp;fakulteta=FF&amp;sifraue=AN78" TargetMode="External"/><Relationship Id="rId2" Type="http://schemas.openxmlformats.org/officeDocument/2006/relationships/hyperlink" Target="https://moja.um.si/studijski-programi/Strani/ucnaenota.aspx?jezik=A&amp;fakulteta=FF&amp;sifraue=AN49" TargetMode="External"/><Relationship Id="rId1" Type="http://schemas.openxmlformats.org/officeDocument/2006/relationships/hyperlink" Target="https://moja.um.si/studijski-programi/Strani/ucnaenota.aspx?jezik=A&amp;fakulteta=FF&amp;sifraue=AN19" TargetMode="External"/><Relationship Id="rId5" Type="http://schemas.openxmlformats.org/officeDocument/2006/relationships/table" Target="../tables/table3.xml"/><Relationship Id="rId4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2302B-C8C7-4155-BD97-EE518E1EFE4B}">
  <dimension ref="A1:W421"/>
  <sheetViews>
    <sheetView topLeftCell="J1" zoomScale="97" zoomScaleNormal="100" workbookViewId="0">
      <pane ySplit="1" topLeftCell="A2" activePane="bottomLeft" state="frozen"/>
      <selection activeCell="H1" sqref="H1"/>
      <selection pane="bottomLeft" activeCell="O14" sqref="A2:W416"/>
    </sheetView>
  </sheetViews>
  <sheetFormatPr defaultColWidth="9.140625" defaultRowHeight="15" x14ac:dyDescent="0.25"/>
  <cols>
    <col min="1" max="4" width="17.5703125" style="13" customWidth="1"/>
    <col min="5" max="5" width="27.7109375" style="13" customWidth="1"/>
    <col min="6" max="10" width="17.5703125" style="13" customWidth="1"/>
    <col min="11" max="11" width="17.5703125" style="14" customWidth="1"/>
    <col min="12" max="12" width="17.7109375" style="14" customWidth="1"/>
    <col min="13" max="13" width="36.42578125" style="13" customWidth="1"/>
    <col min="14" max="14" width="28.5703125" style="13" customWidth="1"/>
    <col min="15" max="15" width="17.5703125" style="15" customWidth="1"/>
    <col min="16" max="17" width="17.5703125" style="16" customWidth="1"/>
    <col min="18" max="18" width="17.5703125" style="13" customWidth="1"/>
    <col min="19" max="19" width="29.28515625" style="13" customWidth="1"/>
    <col min="20" max="20" width="17.5703125" style="13" customWidth="1"/>
    <col min="21" max="21" width="65.140625" style="13" customWidth="1"/>
    <col min="22" max="22" width="17.5703125" style="13" customWidth="1"/>
    <col min="23" max="16384" width="9.140625" style="13"/>
  </cols>
  <sheetData>
    <row r="1" spans="1:23" x14ac:dyDescent="0.25">
      <c r="A1" s="13" t="s">
        <v>2736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15</v>
      </c>
      <c r="I1" s="13" t="s">
        <v>6</v>
      </c>
      <c r="J1" s="13" t="s">
        <v>7</v>
      </c>
      <c r="K1" s="14" t="s">
        <v>8</v>
      </c>
      <c r="L1" s="14" t="s">
        <v>9</v>
      </c>
      <c r="M1" s="13" t="s">
        <v>10</v>
      </c>
      <c r="N1" s="13" t="s">
        <v>11</v>
      </c>
      <c r="O1" s="15" t="s">
        <v>2187</v>
      </c>
      <c r="P1" s="16" t="s">
        <v>2688</v>
      </c>
      <c r="Q1" s="14" t="s">
        <v>2687</v>
      </c>
      <c r="R1" s="13" t="s">
        <v>12</v>
      </c>
      <c r="S1" s="13" t="s">
        <v>16</v>
      </c>
      <c r="T1" s="13" t="s">
        <v>17</v>
      </c>
      <c r="U1" s="13" t="s">
        <v>13</v>
      </c>
      <c r="V1" s="13" t="s">
        <v>14</v>
      </c>
      <c r="W1" s="13" t="s">
        <v>2707</v>
      </c>
    </row>
    <row r="2" spans="1:23" s="17" customFormat="1" x14ac:dyDescent="0.25">
      <c r="A2" s="106"/>
      <c r="B2" s="106" t="s">
        <v>1213</v>
      </c>
      <c r="C2" s="107" t="s">
        <v>2191</v>
      </c>
      <c r="D2" s="107" t="s">
        <v>2192</v>
      </c>
      <c r="E2" s="106" t="str">
        <f>IFERROR(VLOOKUP(Tabela1[[#This Row],[Priimek]],'Seznam prijav AIPS'!$F$2:$W$100,11,FALSE),"")</f>
        <v>icperez149@gmail.com</v>
      </c>
      <c r="F2" s="143" t="s">
        <v>2193</v>
      </c>
      <c r="G2" s="106" t="s">
        <v>2194</v>
      </c>
      <c r="H2" s="106" t="str">
        <f>VLOOKUP(Tabela1[[#This Row],[Fakulteta koda]],Sporazumi!$C$2:$K$237,2,FALSE)</f>
        <v>UNIVERSIDAD DE MALAGA</v>
      </c>
      <c r="I2" s="107" t="s">
        <v>1763</v>
      </c>
      <c r="J2" s="106" t="str">
        <f>VLOOKUP(Tabela1[[#This Row],[Fakulteta koda]],Sporazumi!$C$2:$K$237,6,FALSE)</f>
        <v>Psychology</v>
      </c>
      <c r="K2" s="108">
        <f>VLOOKUP(Tabela1[[#This Row],[Fakulteta koda]],Sporazumi!$C$2:$K$237,9,FALSE)</f>
        <v>5</v>
      </c>
      <c r="L2" s="115" t="s">
        <v>1039</v>
      </c>
      <c r="M2" s="106" t="str">
        <f>VLOOKUP(Tabela1[[#This Row],[Koda predmeta]],Tabela13[[Course/Subject code]:[Note]],2,FALSE)</f>
        <v>ODRASLI IN UČENJE</v>
      </c>
      <c r="N2" s="106" t="str">
        <f>VLOOKUP(Tabela1[[#This Row],[Koda predmeta]],Tabela13[[Course/Subject code]:[Note]],3,FALSE)</f>
        <v>ADULTS AND LEARNING</v>
      </c>
      <c r="O2" s="101"/>
      <c r="P2" s="103">
        <f>IF(VLOOKUP(Tabela1[[#This Row],[Koda predmeta]],Tabela13[[Course/Subject code]:[Note]],9,FALSE)&gt;0,VLOOKUP(Tabela1[[#This Row],[Koda predmeta]],Tabela13[[Course/Subject code]:[Note]],9,FALSE),"")</f>
        <v>5</v>
      </c>
      <c r="Q2" s="103">
        <f>IFERROR(Tabela1[[#This Row],[Kvote na predmetu]]-COUNTIFS(L:L,Tabela1[[#This Row],[Koda predmeta]],O:O,""),"")</f>
        <v>0</v>
      </c>
      <c r="R2" s="106"/>
      <c r="S2" s="106" t="str">
        <f>VLOOKUP(Tabela1[[#This Row],[Koda predmeta]],Tabela13[[Course/Subject code]:[Note]],4,FALSE)</f>
        <v>Department of Pedagogy</v>
      </c>
      <c r="T2" s="106" t="str">
        <f>VLOOKUP(Tabela1[[#This Row],[Koda predmeta]],Tabela13[[Course/Subject code]:[Note]],7,FALSE)</f>
        <v>Winter</v>
      </c>
      <c r="U2" s="106">
        <f>VLOOKUP(Tabela1[[#This Row],[Koda predmeta]],Tabela13[[Course/Subject code]:[Note]],10,FALSE)</f>
        <v>0</v>
      </c>
      <c r="V2" s="106" t="str">
        <f>VLOOKUP(Tabela1[[#This Row],[Koda predmeta]],Tabela13[[Course/Subject code]:[Note]],11,FALSE)</f>
        <v>Elective course. Subject to availability at the beginning of the semester.</v>
      </c>
      <c r="W2" s="106"/>
    </row>
    <row r="3" spans="1:23" s="17" customFormat="1" x14ac:dyDescent="0.25">
      <c r="A3" s="106"/>
      <c r="B3" s="106" t="s">
        <v>1213</v>
      </c>
      <c r="C3" s="107" t="s">
        <v>2252</v>
      </c>
      <c r="D3" s="107" t="s">
        <v>2251</v>
      </c>
      <c r="E3" s="106" t="str">
        <f>IFERROR(VLOOKUP(Tabela1[[#This Row],[Priimek]],'Seznam prijav AIPS'!$F$2:$W$100,11,FALSE),"")</f>
        <v>kolarikovajana.ffmuni@gmail.com</v>
      </c>
      <c r="F3" s="143" t="s">
        <v>1292</v>
      </c>
      <c r="G3" s="106" t="s">
        <v>2718</v>
      </c>
      <c r="H3" s="106" t="str">
        <f>VLOOKUP(Tabela1[[#This Row],[Fakulteta koda]],Sporazumi!$C$2:$K$237,2,FALSE)</f>
        <v>MASARYKOVA UNIVERZITA</v>
      </c>
      <c r="I3" s="107" t="s">
        <v>1784</v>
      </c>
      <c r="J3" s="106" t="str">
        <f>VLOOKUP(Tabela1[[#This Row],[Fakulteta koda]],Sporazumi!$C$2:$K$237,6,FALSE)</f>
        <v>Sociology and cultural studies</v>
      </c>
      <c r="K3" s="108">
        <f>VLOOKUP(Tabela1[[#This Row],[Fakulteta koda]],Sporazumi!$C$2:$K$237,9,FALSE)</f>
        <v>1</v>
      </c>
      <c r="L3" s="107" t="s">
        <v>1039</v>
      </c>
      <c r="M3" s="106" t="str">
        <f>VLOOKUP(Tabela1[[#This Row],[Koda predmeta]],Tabela13[[Course/Subject code]:[Note]],2,FALSE)</f>
        <v>ODRASLI IN UČENJE</v>
      </c>
      <c r="N3" s="106" t="str">
        <f>VLOOKUP(Tabela1[[#This Row],[Koda predmeta]],Tabela13[[Course/Subject code]:[Note]],3,FALSE)</f>
        <v>ADULTS AND LEARNING</v>
      </c>
      <c r="O3" s="103"/>
      <c r="P3" s="103">
        <f>IF(VLOOKUP(Tabela1[[#This Row],[Koda predmeta]],Tabela13[[Course/Subject code]:[Note]],9,FALSE)&gt;0,VLOOKUP(Tabela1[[#This Row],[Koda predmeta]],Tabela13[[Course/Subject code]:[Note]],9,FALSE),"")</f>
        <v>5</v>
      </c>
      <c r="Q3" s="103">
        <f>IFERROR(Tabela1[[#This Row],[Kvote na predmetu]]-COUNTIFS(L:L,Tabela1[[#This Row],[Koda predmeta]],O:O,""),"")</f>
        <v>0</v>
      </c>
      <c r="R3" s="106"/>
      <c r="S3" s="106" t="str">
        <f>VLOOKUP(Tabela1[[#This Row],[Koda predmeta]],Tabela13[[Course/Subject code]:[Note]],4,FALSE)</f>
        <v>Department of Pedagogy</v>
      </c>
      <c r="T3" s="106" t="str">
        <f>VLOOKUP(Tabela1[[#This Row],[Koda predmeta]],Tabela13[[Course/Subject code]:[Note]],7,FALSE)</f>
        <v>Winter</v>
      </c>
      <c r="U3" s="106">
        <f>VLOOKUP(Tabela1[[#This Row],[Koda predmeta]],Tabela13[[Course/Subject code]:[Note]],10,FALSE)</f>
        <v>0</v>
      </c>
      <c r="V3" s="106" t="str">
        <f>VLOOKUP(Tabela1[[#This Row],[Koda predmeta]],Tabela13[[Course/Subject code]:[Note]],11,FALSE)</f>
        <v>Elective course. Subject to availability at the beginning of the semester.</v>
      </c>
      <c r="W3" s="106"/>
    </row>
    <row r="4" spans="1:23" s="17" customFormat="1" x14ac:dyDescent="0.25">
      <c r="A4" s="106"/>
      <c r="B4" s="106" t="s">
        <v>1213</v>
      </c>
      <c r="C4" s="107" t="s">
        <v>2197</v>
      </c>
      <c r="D4" s="107" t="s">
        <v>2198</v>
      </c>
      <c r="E4" s="106" t="str">
        <f>IFERROR(VLOOKUP(Tabela1[[#This Row],[Priimek]],'Seznam prijav AIPS'!$F$2:$W$100,11,FALSE),"")</f>
        <v>martina.tripolib@gmail.com</v>
      </c>
      <c r="F4" s="143" t="s">
        <v>2193</v>
      </c>
      <c r="G4" s="106" t="s">
        <v>2194</v>
      </c>
      <c r="H4" s="106" t="str">
        <f>VLOOKUP(Tabela1[[#This Row],[Fakulteta koda]],Sporazumi!$C$2:$K$237,2,FALSE)</f>
        <v>UNIVERSIDAD DE MALAGA</v>
      </c>
      <c r="I4" s="107" t="s">
        <v>1763</v>
      </c>
      <c r="J4" s="106" t="str">
        <f>VLOOKUP(Tabela1[[#This Row],[Fakulteta koda]],Sporazumi!$C$2:$K$237,6,FALSE)</f>
        <v>Psychology</v>
      </c>
      <c r="K4" s="108">
        <f>VLOOKUP(Tabela1[[#This Row],[Fakulteta koda]],Sporazumi!$C$2:$K$237,9,FALSE)</f>
        <v>5</v>
      </c>
      <c r="L4" s="115" t="s">
        <v>1039</v>
      </c>
      <c r="M4" s="106" t="str">
        <f>VLOOKUP(Tabela1[[#This Row],[Koda predmeta]],Tabela13[[Course/Subject code]:[Note]],2,FALSE)</f>
        <v>ODRASLI IN UČENJE</v>
      </c>
      <c r="N4" s="106" t="str">
        <f>VLOOKUP(Tabela1[[#This Row],[Koda predmeta]],Tabela13[[Course/Subject code]:[Note]],3,FALSE)</f>
        <v>ADULTS AND LEARNING</v>
      </c>
      <c r="O4" s="101"/>
      <c r="P4" s="103">
        <f>IF(VLOOKUP(Tabela1[[#This Row],[Koda predmeta]],Tabela13[[Course/Subject code]:[Note]],9,FALSE)&gt;0,VLOOKUP(Tabela1[[#This Row],[Koda predmeta]],Tabela13[[Course/Subject code]:[Note]],9,FALSE),"")</f>
        <v>5</v>
      </c>
      <c r="Q4" s="103">
        <f>IFERROR(Tabela1[[#This Row],[Kvote na predmetu]]-COUNTIFS(L:L,Tabela1[[#This Row],[Koda predmeta]],O:O,""),"")</f>
        <v>0</v>
      </c>
      <c r="R4" s="106"/>
      <c r="S4" s="106" t="str">
        <f>VLOOKUP(Tabela1[[#This Row],[Koda predmeta]],Tabela13[[Course/Subject code]:[Note]],4,FALSE)</f>
        <v>Department of Pedagogy</v>
      </c>
      <c r="T4" s="106" t="str">
        <f>VLOOKUP(Tabela1[[#This Row],[Koda predmeta]],Tabela13[[Course/Subject code]:[Note]],7,FALSE)</f>
        <v>Winter</v>
      </c>
      <c r="U4" s="106">
        <f>VLOOKUP(Tabela1[[#This Row],[Koda predmeta]],Tabela13[[Course/Subject code]:[Note]],10,FALSE)</f>
        <v>0</v>
      </c>
      <c r="V4" s="106" t="str">
        <f>VLOOKUP(Tabela1[[#This Row],[Koda predmeta]],Tabela13[[Course/Subject code]:[Note]],11,FALSE)</f>
        <v>Elective course. Subject to availability at the beginning of the semester.</v>
      </c>
      <c r="W4" s="106"/>
    </row>
    <row r="5" spans="1:23" s="17" customFormat="1" x14ac:dyDescent="0.25">
      <c r="A5" s="23"/>
      <c r="B5" s="23" t="s">
        <v>1213</v>
      </c>
      <c r="C5" s="24" t="s">
        <v>2284</v>
      </c>
      <c r="D5" s="24" t="s">
        <v>2283</v>
      </c>
      <c r="E5" s="23" t="str">
        <f>IFERROR(VLOOKUP(Tabela1[[#This Row],[Priimek]],'Seznam prijav AIPS'!$F$2:$W$100,11,FALSE),"")</f>
        <v>milicaarlov05@gmail.com</v>
      </c>
      <c r="F5" s="25"/>
      <c r="G5" s="23" t="s">
        <v>2194</v>
      </c>
      <c r="H5" s="23" t="s">
        <v>2738</v>
      </c>
      <c r="I5" s="24" t="s">
        <v>2739</v>
      </c>
      <c r="J5" s="23"/>
      <c r="K5" s="26"/>
      <c r="L5" s="26" t="s">
        <v>1039</v>
      </c>
      <c r="M5" s="23" t="str">
        <f>VLOOKUP(Tabela1[[#This Row],[Koda predmeta]],Tabela13[[Course/Subject code]:[Note]],2,FALSE)</f>
        <v>ODRASLI IN UČENJE</v>
      </c>
      <c r="N5" s="23" t="str">
        <f>VLOOKUP(Tabela1[[#This Row],[Koda predmeta]],Tabela13[[Course/Subject code]:[Note]],3,FALSE)</f>
        <v>ADULTS AND LEARNING</v>
      </c>
      <c r="O5" s="28" t="s">
        <v>2723</v>
      </c>
      <c r="P5" s="28">
        <f>IF(VLOOKUP(Tabela1[[#This Row],[Koda predmeta]],Tabela13[[Course/Subject code]:[Note]],9,FALSE)&gt;0,VLOOKUP(Tabela1[[#This Row],[Koda predmeta]],Tabela13[[Course/Subject code]:[Note]],9,FALSE),"")</f>
        <v>5</v>
      </c>
      <c r="Q5" s="28">
        <f>IFERROR(Tabela1[[#This Row],[Kvote na predmetu]]-COUNTIFS(L:L,Tabela1[[#This Row],[Koda predmeta]],O:O,""),"")</f>
        <v>0</v>
      </c>
      <c r="R5" s="23"/>
      <c r="S5" s="23" t="str">
        <f>VLOOKUP(Tabela1[[#This Row],[Koda predmeta]],Tabela13[[Course/Subject code]:[Note]],4,FALSE)</f>
        <v>Department of Pedagogy</v>
      </c>
      <c r="T5" s="23" t="str">
        <f>VLOOKUP(Tabela1[[#This Row],[Koda predmeta]],Tabela13[[Course/Subject code]:[Note]],7,FALSE)</f>
        <v>Winter</v>
      </c>
      <c r="U5" s="23">
        <f>VLOOKUP(Tabela1[[#This Row],[Koda predmeta]],Tabela13[[Course/Subject code]:[Note]],10,FALSE)</f>
        <v>0</v>
      </c>
      <c r="V5" s="23" t="str">
        <f>VLOOKUP(Tabela1[[#This Row],[Koda predmeta]],Tabela13[[Course/Subject code]:[Note]],11,FALSE)</f>
        <v>Elective course. Subject to availability at the beginning of the semester.</v>
      </c>
      <c r="W5" s="23"/>
    </row>
    <row r="6" spans="1:23" s="17" customFormat="1" x14ac:dyDescent="0.25">
      <c r="A6" s="106"/>
      <c r="B6" s="106" t="s">
        <v>1213</v>
      </c>
      <c r="C6" s="107" t="s">
        <v>2195</v>
      </c>
      <c r="D6" s="107" t="s">
        <v>2196</v>
      </c>
      <c r="E6" s="106" t="str">
        <f>IFERROR(VLOOKUP(Tabela1[[#This Row],[Priimek]],'Seznam prijav AIPS'!$F$2:$W$100,11,FALSE),"")</f>
        <v>sherezaderive@gmail.com</v>
      </c>
      <c r="F6" s="143" t="s">
        <v>2193</v>
      </c>
      <c r="G6" s="106" t="s">
        <v>2194</v>
      </c>
      <c r="H6" s="106" t="str">
        <f>VLOOKUP(Tabela1[[#This Row],[Fakulteta koda]],Sporazumi!$C$2:$K$237,2,FALSE)</f>
        <v>UNIVERSIDAD DE MALAGA</v>
      </c>
      <c r="I6" s="107" t="s">
        <v>1763</v>
      </c>
      <c r="J6" s="106" t="str">
        <f>VLOOKUP(Tabela1[[#This Row],[Fakulteta koda]],Sporazumi!$C$2:$K$237,6,FALSE)</f>
        <v>Psychology</v>
      </c>
      <c r="K6" s="108">
        <f>VLOOKUP(Tabela1[[#This Row],[Fakulteta koda]],Sporazumi!$C$2:$K$237,9,FALSE)</f>
        <v>5</v>
      </c>
      <c r="L6" s="115" t="s">
        <v>1039</v>
      </c>
      <c r="M6" s="106" t="str">
        <f>VLOOKUP(Tabela1[[#This Row],[Koda predmeta]],Tabela13[[Course/Subject code]:[Note]],2,FALSE)</f>
        <v>ODRASLI IN UČENJE</v>
      </c>
      <c r="N6" s="106" t="str">
        <f>VLOOKUP(Tabela1[[#This Row],[Koda predmeta]],Tabela13[[Course/Subject code]:[Note]],3,FALSE)</f>
        <v>ADULTS AND LEARNING</v>
      </c>
      <c r="O6" s="101"/>
      <c r="P6" s="103">
        <f>IF(VLOOKUP(Tabela1[[#This Row],[Koda predmeta]],Tabela13[[Course/Subject code]:[Note]],9,FALSE)&gt;0,VLOOKUP(Tabela1[[#This Row],[Koda predmeta]],Tabela13[[Course/Subject code]:[Note]],9,FALSE),"")</f>
        <v>5</v>
      </c>
      <c r="Q6" s="103">
        <f>IFERROR(Tabela1[[#This Row],[Kvote na predmetu]]-COUNTIFS(L:L,Tabela1[[#This Row],[Koda predmeta]],O:O,""),"")</f>
        <v>0</v>
      </c>
      <c r="R6" s="106"/>
      <c r="S6" s="106" t="str">
        <f>VLOOKUP(Tabela1[[#This Row],[Koda predmeta]],Tabela13[[Course/Subject code]:[Note]],4,FALSE)</f>
        <v>Department of Pedagogy</v>
      </c>
      <c r="T6" s="106" t="str">
        <f>VLOOKUP(Tabela1[[#This Row],[Koda predmeta]],Tabela13[[Course/Subject code]:[Note]],7,FALSE)</f>
        <v>Winter</v>
      </c>
      <c r="U6" s="106">
        <f>VLOOKUP(Tabela1[[#This Row],[Koda predmeta]],Tabela13[[Course/Subject code]:[Note]],10,FALSE)</f>
        <v>0</v>
      </c>
      <c r="V6" s="106" t="str">
        <f>VLOOKUP(Tabela1[[#This Row],[Koda predmeta]],Tabela13[[Course/Subject code]:[Note]],11,FALSE)</f>
        <v>Elective course. Subject to availability at the beginning of the semester.</v>
      </c>
      <c r="W6" s="106"/>
    </row>
    <row r="7" spans="1:23" s="17" customFormat="1" x14ac:dyDescent="0.25">
      <c r="A7" s="106"/>
      <c r="B7" s="106" t="s">
        <v>1213</v>
      </c>
      <c r="C7" s="107" t="s">
        <v>2553</v>
      </c>
      <c r="D7" s="107" t="s">
        <v>2552</v>
      </c>
      <c r="E7" s="106" t="str">
        <f>IFERROR(VLOOKUP(Tabela1[[#This Row],[Priimek]],'Seznam prijav AIPS'!$F$2:$W$100,11,FALSE),"")</f>
        <v>teresasaldanaafan@gmail.com</v>
      </c>
      <c r="F7" s="143" t="s">
        <v>2193</v>
      </c>
      <c r="G7" s="106" t="s">
        <v>2194</v>
      </c>
      <c r="H7" s="106" t="str">
        <f>VLOOKUP(Tabela1[[#This Row],[Fakulteta koda]],Sporazumi!$C$2:$K$237,2,FALSE)</f>
        <v>UNIVERSIDAD DE MALAGA</v>
      </c>
      <c r="I7" s="107" t="s">
        <v>1763</v>
      </c>
      <c r="J7" s="106" t="str">
        <f>VLOOKUP(Tabela1[[#This Row],[Fakulteta koda]],Sporazumi!$C$2:$K$237,6,FALSE)</f>
        <v>Psychology</v>
      </c>
      <c r="K7" s="108">
        <f>VLOOKUP(Tabela1[[#This Row],[Fakulteta koda]],Sporazumi!$C$2:$K$237,9,FALSE)</f>
        <v>5</v>
      </c>
      <c r="L7" s="115" t="s">
        <v>1039</v>
      </c>
      <c r="M7" s="106" t="str">
        <f>VLOOKUP(Tabela1[[#This Row],[Koda predmeta]],Tabela13[[Course/Subject code]:[Note]],2,FALSE)</f>
        <v>ODRASLI IN UČENJE</v>
      </c>
      <c r="N7" s="106" t="str">
        <f>VLOOKUP(Tabela1[[#This Row],[Koda predmeta]],Tabela13[[Course/Subject code]:[Note]],3,FALSE)</f>
        <v>ADULTS AND LEARNING</v>
      </c>
      <c r="O7" s="101"/>
      <c r="P7" s="103">
        <f>IF(VLOOKUP(Tabela1[[#This Row],[Koda predmeta]],Tabela13[[Course/Subject code]:[Note]],9,FALSE)&gt;0,VLOOKUP(Tabela1[[#This Row],[Koda predmeta]],Tabela13[[Course/Subject code]:[Note]],9,FALSE),"")</f>
        <v>5</v>
      </c>
      <c r="Q7" s="103">
        <f>IFERROR(Tabela1[[#This Row],[Kvote na predmetu]]-COUNTIFS(L:L,Tabela1[[#This Row],[Koda predmeta]],O:O,""),"")</f>
        <v>0</v>
      </c>
      <c r="R7" s="106"/>
      <c r="S7" s="106" t="str">
        <f>VLOOKUP(Tabela1[[#This Row],[Koda predmeta]],Tabela13[[Course/Subject code]:[Note]],4,FALSE)</f>
        <v>Department of Pedagogy</v>
      </c>
      <c r="T7" s="106" t="str">
        <f>VLOOKUP(Tabela1[[#This Row],[Koda predmeta]],Tabela13[[Course/Subject code]:[Note]],7,FALSE)</f>
        <v>Winter</v>
      </c>
      <c r="U7" s="106">
        <f>VLOOKUP(Tabela1[[#This Row],[Koda predmeta]],Tabela13[[Course/Subject code]:[Note]],10,FALSE)</f>
        <v>0</v>
      </c>
      <c r="V7" s="106" t="str">
        <f>VLOOKUP(Tabela1[[#This Row],[Koda predmeta]],Tabela13[[Course/Subject code]:[Note]],11,FALSE)</f>
        <v>Elective course. Subject to availability at the beginning of the semester.</v>
      </c>
      <c r="W7" s="106"/>
    </row>
    <row r="8" spans="1:23" s="17" customFormat="1" x14ac:dyDescent="0.25">
      <c r="A8" s="129"/>
      <c r="B8" s="129" t="s">
        <v>1213</v>
      </c>
      <c r="C8" s="129" t="s">
        <v>2493</v>
      </c>
      <c r="D8" s="129" t="s">
        <v>2492</v>
      </c>
      <c r="E8" s="129" t="str">
        <f>IFERROR(VLOOKUP(Tabela1[[#This Row],[Priimek]],'Seznam prijav AIPS'!$F$2:$W$100,11,FALSE),"")</f>
        <v>lucasmainar2006@gmail.com</v>
      </c>
      <c r="F8" s="130" t="s">
        <v>2712</v>
      </c>
      <c r="G8" s="157" t="s">
        <v>2194</v>
      </c>
      <c r="H8" s="155" t="str">
        <f>VLOOKUP(Tabela1[[#This Row],[Fakulteta koda]],Sporazumi!$C$2:$K$237,2,FALSE)</f>
        <v>UNIVERSIDAD DE ALCALA</v>
      </c>
      <c r="I8" s="131" t="s">
        <v>1763</v>
      </c>
      <c r="J8" s="129" t="s">
        <v>3016</v>
      </c>
      <c r="K8" s="132" t="str">
        <f>VLOOKUP(Tabela1[[#This Row],[Fakulteta koda]],Sporazumi!$C$2:$K$237,9,FALSE)</f>
        <v>8 (skupno s PEF)</v>
      </c>
      <c r="L8" s="129" t="s">
        <v>1157</v>
      </c>
      <c r="M8" s="129" t="str">
        <f>VLOOKUP(Tabela1[[#This Row],[Koda predmeta]],Tabela13[[Course/Subject code]:[Note]],2,FALSE)</f>
        <v>APLIKATIVNA SOCIALNA PSIHOLOGIJA</v>
      </c>
      <c r="N8" s="129" t="str">
        <f>VLOOKUP(Tabela1[[#This Row],[Koda predmeta]],Tabela13[[Course/Subject code]:[Note]],3,FALSE)</f>
        <v>APPLIED SOCIAL PSYCHOLOGY</v>
      </c>
      <c r="O8" s="133"/>
      <c r="P8" s="134">
        <f>IF(VLOOKUP(Tabela1[[#This Row],[Koda predmeta]],Tabela13[[Course/Subject code]:[Note]],9,FALSE)&gt;0,VLOOKUP(Tabela1[[#This Row],[Koda predmeta]],Tabela13[[Course/Subject code]:[Note]],9,FALSE),"")</f>
        <v>5</v>
      </c>
      <c r="Q8" s="135">
        <f>IFERROR(Tabela1[[#This Row],[Kvote na predmetu]]-COUNTIFS(L:L,Tabela1[[#This Row],[Koda predmeta]],O:O,""),"")</f>
        <v>0</v>
      </c>
      <c r="R8" s="129"/>
      <c r="S8" s="129" t="str">
        <f>VLOOKUP(Tabela1[[#This Row],[Koda predmeta]],Tabela13[[Course/Subject code]:[Note]],4,FALSE)</f>
        <v>Department of Psychology</v>
      </c>
      <c r="T8" s="129" t="str">
        <f>VLOOKUP(Tabela1[[#This Row],[Koda predmeta]],Tabela13[[Course/Subject code]:[Note]],7,FALSE)</f>
        <v>Summer</v>
      </c>
      <c r="U8" s="129" t="str">
        <f>VLOOKUP(Tabela1[[#This Row],[Koda predmeta]],Tabela13[[Course/Subject code]:[Note]],10,FALSE)</f>
        <v>Only students of Psychology; in the form of individual consultations and seminars for Erasmus students</v>
      </c>
      <c r="V8" s="129">
        <f>VLOOKUP(Tabela1[[#This Row],[Koda predmeta]],Tabela13[[Course/Subject code]:[Note]],11,FALSE)</f>
        <v>0</v>
      </c>
      <c r="W8" s="155"/>
    </row>
    <row r="9" spans="1:23" s="105" customFormat="1" x14ac:dyDescent="0.25">
      <c r="A9" s="157"/>
      <c r="B9" s="157" t="s">
        <v>1213</v>
      </c>
      <c r="C9" s="178" t="s">
        <v>2543</v>
      </c>
      <c r="D9" s="157" t="s">
        <v>2542</v>
      </c>
      <c r="E9" s="157" t="str">
        <f>IFERROR(VLOOKUP(Tabela1[[#This Row],[Priimek]],'Seznam prijav AIPS'!$F$2:$W$100,11,FALSE),"")</f>
        <v>claudiamarquezalbert@uma.es</v>
      </c>
      <c r="F9" s="205" t="s">
        <v>2193</v>
      </c>
      <c r="G9" s="157" t="s">
        <v>2719</v>
      </c>
      <c r="H9" s="157" t="str">
        <f>VLOOKUP(Tabela1[[#This Row],[Fakulteta koda]],Sporazumi!$C$2:$K$237,2,FALSE)</f>
        <v>UNIVERSIDAD DE MALAGA</v>
      </c>
      <c r="I9" s="178" t="s">
        <v>1763</v>
      </c>
      <c r="J9" s="157" t="str">
        <f>VLOOKUP(Tabela1[[#This Row],[Fakulteta koda]],Sporazumi!$C$2:$K$237,6,FALSE)</f>
        <v>Psychology</v>
      </c>
      <c r="K9" s="179">
        <f>VLOOKUP(Tabela1[[#This Row],[Fakulteta koda]],Sporazumi!$C$2:$K$237,9,FALSE)</f>
        <v>5</v>
      </c>
      <c r="L9" s="129" t="s">
        <v>1157</v>
      </c>
      <c r="M9" s="157" t="str">
        <f>VLOOKUP(Tabela1[[#This Row],[Koda predmeta]],Tabela13[[Course/Subject code]:[Note]],2,FALSE)</f>
        <v>APLIKATIVNA SOCIALNA PSIHOLOGIJA</v>
      </c>
      <c r="N9" s="157" t="str">
        <f>VLOOKUP(Tabela1[[#This Row],[Koda predmeta]],Tabela13[[Course/Subject code]:[Note]],3,FALSE)</f>
        <v>APPLIED SOCIAL PSYCHOLOGY</v>
      </c>
      <c r="O9" s="180"/>
      <c r="P9" s="180">
        <f>IF(VLOOKUP(Tabela1[[#This Row],[Koda predmeta]],Tabela13[[Course/Subject code]:[Note]],9,FALSE)&gt;0,VLOOKUP(Tabela1[[#This Row],[Koda predmeta]],Tabela13[[Course/Subject code]:[Note]],9,FALSE),"")</f>
        <v>5</v>
      </c>
      <c r="Q9" s="180">
        <f>IFERROR(Tabela1[[#This Row],[Kvote na predmetu]]-COUNTIFS(L:L,Tabela1[[#This Row],[Koda predmeta]],O:O,""),"")</f>
        <v>0</v>
      </c>
      <c r="R9" s="157"/>
      <c r="S9" s="157" t="str">
        <f>VLOOKUP(Tabela1[[#This Row],[Koda predmeta]],Tabela13[[Course/Subject code]:[Note]],4,FALSE)</f>
        <v>Department of Psychology</v>
      </c>
      <c r="T9" s="157" t="str">
        <f>VLOOKUP(Tabela1[[#This Row],[Koda predmeta]],Tabela13[[Course/Subject code]:[Note]],7,FALSE)</f>
        <v>Summer</v>
      </c>
      <c r="U9" s="157" t="str">
        <f>VLOOKUP(Tabela1[[#This Row],[Koda predmeta]],Tabela13[[Course/Subject code]:[Note]],10,FALSE)</f>
        <v>Only students of Psychology; in the form of individual consultations and seminars for Erasmus students</v>
      </c>
      <c r="V9" s="157">
        <f>VLOOKUP(Tabela1[[#This Row],[Koda predmeta]],Tabela13[[Course/Subject code]:[Note]],11,FALSE)</f>
        <v>0</v>
      </c>
      <c r="W9" s="157"/>
    </row>
    <row r="10" spans="1:23" s="105" customFormat="1" hidden="1" x14ac:dyDescent="0.25">
      <c r="A10" s="223"/>
      <c r="B10" s="105" t="s">
        <v>1209</v>
      </c>
      <c r="C10" s="220" t="s">
        <v>3017</v>
      </c>
      <c r="D10" s="220" t="s">
        <v>3018</v>
      </c>
      <c r="F10" s="219"/>
      <c r="I10" s="220"/>
      <c r="K10" s="186"/>
      <c r="L10" s="224" t="s">
        <v>648</v>
      </c>
      <c r="M10" s="105" t="str">
        <f>VLOOKUP(Tabela1[[#This Row],[Koda predmeta]],Tabela13[[Course/Subject code]:[Note]],2,FALSE)</f>
        <v>ŠPORT IN HUMANISTIKA</v>
      </c>
      <c r="N10" s="105" t="str">
        <f>VLOOKUP(Tabela1[[#This Row],[Koda predmeta]],Tabela13[[Course/Subject code]:[Note]],3,FALSE)</f>
        <v>SPORT AND HUMANITIES</v>
      </c>
      <c r="O10" s="101"/>
      <c r="P10" s="221" t="str">
        <f>IF(VLOOKUP(Tabela1[[#This Row],[Koda predmeta]],Tabela13[[Course/Subject code]:[Note]],9,FALSE)&gt;0,VLOOKUP(Tabela1[[#This Row],[Koda predmeta]],Tabela13[[Course/Subject code]:[Note]],9,FALSE),"")</f>
        <v/>
      </c>
      <c r="Q10" s="103" t="str">
        <f>IFERROR(Tabela1[[#This Row],[Kvote na predmetu]]-COUNTIFS(L:L,Tabela1[[#This Row],[Koda predmeta]],O:O,""),"")</f>
        <v/>
      </c>
      <c r="S10" s="105" t="str">
        <f>VLOOKUP(Tabela1[[#This Row],[Koda predmeta]],Tabela13[[Course/Subject code]:[Note]],4,FALSE)</f>
        <v>Department of Philosophy</v>
      </c>
      <c r="T10" s="105" t="str">
        <f>VLOOKUP(Tabela1[[#This Row],[Koda predmeta]],Tabela13[[Course/Subject code]:[Note]],7,FALSE)</f>
        <v>Winter</v>
      </c>
      <c r="U10" s="105">
        <f>VLOOKUP(Tabela1[[#This Row],[Koda predmeta]],Tabela13[[Course/Subject code]:[Note]],10,FALSE)</f>
        <v>0</v>
      </c>
      <c r="V10" s="105" t="str">
        <f>VLOOKUP(Tabela1[[#This Row],[Koda predmeta]],Tabela13[[Course/Subject code]:[Note]],11,FALSE)</f>
        <v>Elective course. Subject to availability at the beginning of the semester.</v>
      </c>
      <c r="W10" s="104"/>
    </row>
    <row r="11" spans="1:23" s="17" customFormat="1" hidden="1" x14ac:dyDescent="0.25">
      <c r="A11" s="106"/>
      <c r="B11" s="106" t="s">
        <v>1213</v>
      </c>
      <c r="C11" s="106" t="s">
        <v>2637</v>
      </c>
      <c r="D11" s="106" t="s">
        <v>2636</v>
      </c>
      <c r="E11" s="106" t="str">
        <f>IFERROR(VLOOKUP(Tabela1[[#This Row],[Priimek]],'Seznam prijav AIPS'!$F$2:$W$100,11,FALSE),"")</f>
        <v>borjaainoa11@gmail.com</v>
      </c>
      <c r="F11" s="106" t="s">
        <v>2725</v>
      </c>
      <c r="G11" s="106" t="s">
        <v>2194</v>
      </c>
      <c r="H11" s="106" t="str">
        <f>VLOOKUP(Tabela1[[#This Row],[Fakulteta koda]],Sporazumi!$C$2:$K$237,2,FALSE)</f>
        <v>UNIVERSITAT ROVIRA I VIRGILI</v>
      </c>
      <c r="I11" s="107" t="s">
        <v>1763</v>
      </c>
      <c r="J11" s="106" t="str">
        <f>VLOOKUP(Tabela1[[#This Row],[Fakulteta koda]],Sporazumi!$C$2:$K$237,6,FALSE)</f>
        <v>Language acquisition</v>
      </c>
      <c r="K11" s="108">
        <f>VLOOKUP(Tabela1[[#This Row],[Fakulteta koda]],Sporazumi!$C$2:$K$237,9,FALSE)</f>
        <v>5</v>
      </c>
      <c r="L11" s="106" t="s">
        <v>505</v>
      </c>
      <c r="M11" s="106" t="str">
        <f>VLOOKUP(Tabela1[[#This Row],[Koda predmeta]],Tabela13[[Course/Subject code]:[Note]],2,FALSE)</f>
        <v>KRITIČNO MIŠLJENJE Z OSNOVAMI ARGUMENTACIJE</v>
      </c>
      <c r="N11" s="106" t="str">
        <f>VLOOKUP(Tabela1[[#This Row],[Koda predmeta]],Tabela13[[Course/Subject code]:[Note]],3,FALSE)</f>
        <v>CRITICAL THINKING WITH ELEMENTARY ARGUMENTATION</v>
      </c>
      <c r="O11" s="103"/>
      <c r="P11" s="103" t="str">
        <f>IF(VLOOKUP(Tabela1[[#This Row],[Koda predmeta]],Tabela13[[Course/Subject code]:[Note]],9,FALSE)&gt;0,VLOOKUP(Tabela1[[#This Row],[Koda predmeta]],Tabela13[[Course/Subject code]:[Note]],9,FALSE),"")</f>
        <v/>
      </c>
      <c r="Q11" s="103" t="str">
        <f>IFERROR(Tabela1[[#This Row],[Kvote na predmetu]]-COUNTIFS(L:L,Tabela1[[#This Row],[Koda predmeta]],O:O,""),"")</f>
        <v/>
      </c>
      <c r="R11" s="106"/>
      <c r="S11" s="106" t="str">
        <f>VLOOKUP(Tabela1[[#This Row],[Koda predmeta]],Tabela13[[Course/Subject code]:[Note]],4,FALSE)</f>
        <v>Department of Psychology</v>
      </c>
      <c r="T11" s="106" t="str">
        <f>VLOOKUP(Tabela1[[#This Row],[Koda predmeta]],Tabela13[[Course/Subject code]:[Note]],7,FALSE)</f>
        <v>Winter</v>
      </c>
      <c r="U11" s="106">
        <f>VLOOKUP(Tabela1[[#This Row],[Koda predmeta]],Tabela13[[Course/Subject code]:[Note]],10,FALSE)</f>
        <v>0</v>
      </c>
      <c r="V11" s="106" t="str">
        <f>VLOOKUP(Tabela1[[#This Row],[Koda predmeta]],Tabela13[[Course/Subject code]:[Note]],11,FALSE)</f>
        <v>Elective course. Subject to availability at the beginning of the semester.</v>
      </c>
      <c r="W11" s="106"/>
    </row>
    <row r="12" spans="1:23" s="17" customFormat="1" hidden="1" x14ac:dyDescent="0.25">
      <c r="A12" s="106"/>
      <c r="B12" s="106" t="s">
        <v>1213</v>
      </c>
      <c r="C12" s="106" t="s">
        <v>2637</v>
      </c>
      <c r="D12" s="106" t="s">
        <v>2636</v>
      </c>
      <c r="E12" s="106" t="str">
        <f>IFERROR(VLOOKUP(Tabela1[[#This Row],[Priimek]],'Seznam prijav AIPS'!$F$2:$W$100,11,FALSE),"")</f>
        <v>borjaainoa11@gmail.com</v>
      </c>
      <c r="F12" s="106" t="s">
        <v>2725</v>
      </c>
      <c r="G12" s="106" t="s">
        <v>2194</v>
      </c>
      <c r="H12" s="106" t="str">
        <f>VLOOKUP(Tabela1[[#This Row],[Fakulteta koda]],Sporazumi!$C$2:$K$237,2,FALSE)</f>
        <v>UNIVERSITAT ROVIRA I VIRGILI</v>
      </c>
      <c r="I12" s="107" t="s">
        <v>1763</v>
      </c>
      <c r="J12" s="106" t="str">
        <f>VLOOKUP(Tabela1[[#This Row],[Fakulteta koda]],Sporazumi!$C$2:$K$237,6,FALSE)</f>
        <v>Language acquisition</v>
      </c>
      <c r="K12" s="108">
        <f>VLOOKUP(Tabela1[[#This Row],[Fakulteta koda]],Sporazumi!$C$2:$K$237,9,FALSE)</f>
        <v>5</v>
      </c>
      <c r="L12" s="106" t="s">
        <v>445</v>
      </c>
      <c r="M12" s="106" t="str">
        <f>VLOOKUP(Tabela1[[#This Row],[Koda predmeta]],Tabela13[[Course/Subject code]:[Note]],2,FALSE)</f>
        <v>KULTURA IN OSEBNOST</v>
      </c>
      <c r="N12" s="106" t="str">
        <f>VLOOKUP(Tabela1[[#This Row],[Koda predmeta]],Tabela13[[Course/Subject code]:[Note]],3,FALSE)</f>
        <v>CULTURE AND PERSONALITY</v>
      </c>
      <c r="O12" s="103"/>
      <c r="P12" s="103" t="str">
        <f>IF(VLOOKUP(Tabela1[[#This Row],[Koda predmeta]],Tabela13[[Course/Subject code]:[Note]],9,FALSE)&gt;0,VLOOKUP(Tabela1[[#This Row],[Koda predmeta]],Tabela13[[Course/Subject code]:[Note]],9,FALSE),"")</f>
        <v/>
      </c>
      <c r="Q12" s="103" t="str">
        <f>IFERROR(Tabela1[[#This Row],[Kvote na predmetu]]-COUNTIFS(L:L,Tabela1[[#This Row],[Koda predmeta]],O:O,""),"")</f>
        <v/>
      </c>
      <c r="R12" s="106"/>
      <c r="S12" s="106" t="str">
        <f>VLOOKUP(Tabela1[[#This Row],[Koda predmeta]],Tabela13[[Course/Subject code]:[Note]],4,FALSE)</f>
        <v>Department of Sociology</v>
      </c>
      <c r="T12" s="106" t="str">
        <f>VLOOKUP(Tabela1[[#This Row],[Koda predmeta]],Tabela13[[Course/Subject code]:[Note]],7,FALSE)</f>
        <v>Winter</v>
      </c>
      <c r="U12" s="106">
        <f>VLOOKUP(Tabela1[[#This Row],[Koda predmeta]],Tabela13[[Course/Subject code]:[Note]],10,FALSE)</f>
        <v>0</v>
      </c>
      <c r="V12" s="106" t="str">
        <f>VLOOKUP(Tabela1[[#This Row],[Koda predmeta]],Tabela13[[Course/Subject code]:[Note]],11,FALSE)</f>
        <v>Elective course. Subject to availability at the beginning of the semester.</v>
      </c>
      <c r="W12" s="106"/>
    </row>
    <row r="13" spans="1:23" s="17" customFormat="1" hidden="1" x14ac:dyDescent="0.25">
      <c r="A13" s="106"/>
      <c r="B13" s="106" t="s">
        <v>1213</v>
      </c>
      <c r="C13" s="106" t="s">
        <v>2637</v>
      </c>
      <c r="D13" s="106" t="s">
        <v>2636</v>
      </c>
      <c r="E13" s="106" t="str">
        <f>IFERROR(VLOOKUP(Tabela1[[#This Row],[Priimek]],'Seznam prijav AIPS'!$F$2:$W$100,11,FALSE),"")</f>
        <v>borjaainoa11@gmail.com</v>
      </c>
      <c r="F13" s="106" t="s">
        <v>2725</v>
      </c>
      <c r="G13" s="106" t="s">
        <v>2194</v>
      </c>
      <c r="H13" s="106" t="str">
        <f>VLOOKUP(Tabela1[[#This Row],[Fakulteta koda]],Sporazumi!$C$2:$K$237,2,FALSE)</f>
        <v>UNIVERSITAT ROVIRA I VIRGILI</v>
      </c>
      <c r="I13" s="107" t="s">
        <v>1763</v>
      </c>
      <c r="J13" s="106" t="str">
        <f>VLOOKUP(Tabela1[[#This Row],[Fakulteta koda]],Sporazumi!$C$2:$K$237,6,FALSE)</f>
        <v>Language acquisition</v>
      </c>
      <c r="K13" s="108">
        <f>VLOOKUP(Tabela1[[#This Row],[Fakulteta koda]],Sporazumi!$C$2:$K$237,9,FALSE)</f>
        <v>5</v>
      </c>
      <c r="L13" s="106" t="s">
        <v>281</v>
      </c>
      <c r="M13" s="106" t="str">
        <f>VLOOKUP(Tabela1[[#This Row],[Koda predmeta]],Tabela13[[Course/Subject code]:[Note]],2,FALSE)</f>
        <v>LEKTORAT NEMŠKEGA JEZIKA 1</v>
      </c>
      <c r="N13" s="106" t="str">
        <f>VLOOKUP(Tabela1[[#This Row],[Koda predmeta]],Tabela13[[Course/Subject code]:[Note]],3,FALSE)</f>
        <v>GERMAN LANGUAGE DEVELOPMENT 1</v>
      </c>
      <c r="O13" s="103"/>
      <c r="P13" s="103" t="str">
        <f>IF(VLOOKUP(Tabela1[[#This Row],[Koda predmeta]],Tabela13[[Course/Subject code]:[Note]],9,FALSE)&gt;0,VLOOKUP(Tabela1[[#This Row],[Koda predmeta]],Tabela13[[Course/Subject code]:[Note]],9,FALSE),"")</f>
        <v/>
      </c>
      <c r="Q13" s="103" t="str">
        <f>IFERROR(Tabela1[[#This Row],[Kvote na predmetu]]-COUNTIFS(L:L,Tabela1[[#This Row],[Koda predmeta]],O:O,""),"")</f>
        <v/>
      </c>
      <c r="R13" s="106"/>
      <c r="S13" s="106" t="str">
        <f>VLOOKUP(Tabela1[[#This Row],[Koda predmeta]],Tabela13[[Course/Subject code]:[Note]],4,FALSE)</f>
        <v>Department of German Studies</v>
      </c>
      <c r="T13" s="106" t="str">
        <f>VLOOKUP(Tabela1[[#This Row],[Koda predmeta]],Tabela13[[Course/Subject code]:[Note]],7,FALSE)</f>
        <v>Winter</v>
      </c>
      <c r="U13" s="106">
        <f>VLOOKUP(Tabela1[[#This Row],[Koda predmeta]],Tabela13[[Course/Subject code]:[Note]],10,FALSE)</f>
        <v>0</v>
      </c>
      <c r="V13" s="106">
        <f>VLOOKUP(Tabela1[[#This Row],[Koda predmeta]],Tabela13[[Course/Subject code]:[Note]],11,FALSE)</f>
        <v>0</v>
      </c>
      <c r="W13" s="106"/>
    </row>
    <row r="14" spans="1:23" s="23" customFormat="1" x14ac:dyDescent="0.25">
      <c r="A14" s="106"/>
      <c r="B14" s="106" t="s">
        <v>1213</v>
      </c>
      <c r="C14" s="107" t="s">
        <v>2197</v>
      </c>
      <c r="D14" s="107" t="s">
        <v>2198</v>
      </c>
      <c r="E14" s="106" t="str">
        <f>IFERROR(VLOOKUP(Tabela1[[#This Row],[Priimek]],'Seznam prijav AIPS'!$F$2:$W$100,11,FALSE),"")</f>
        <v>martina.tripolib@gmail.com</v>
      </c>
      <c r="F14" s="143" t="s">
        <v>2193</v>
      </c>
      <c r="G14" s="106" t="s">
        <v>2194</v>
      </c>
      <c r="H14" s="106" t="str">
        <f>VLOOKUP(Tabela1[[#This Row],[Fakulteta koda]],Sporazumi!$C$2:$K$237,2,FALSE)</f>
        <v>UNIVERSIDAD DE MALAGA</v>
      </c>
      <c r="I14" s="107" t="s">
        <v>1763</v>
      </c>
      <c r="J14" s="106" t="str">
        <f>VLOOKUP(Tabela1[[#This Row],[Fakulteta koda]],Sporazumi!$C$2:$K$237,6,FALSE)</f>
        <v>Psychology</v>
      </c>
      <c r="K14" s="108">
        <f>VLOOKUP(Tabela1[[#This Row],[Fakulteta koda]],Sporazumi!$C$2:$K$237,9,FALSE)</f>
        <v>5</v>
      </c>
      <c r="L14" s="115" t="s">
        <v>1157</v>
      </c>
      <c r="M14" s="106" t="str">
        <f>VLOOKUP(Tabela1[[#This Row],[Koda predmeta]],Tabela13[[Course/Subject code]:[Note]],2,FALSE)</f>
        <v>APLIKATIVNA SOCIALNA PSIHOLOGIJA</v>
      </c>
      <c r="N14" s="106" t="str">
        <f>VLOOKUP(Tabela1[[#This Row],[Koda predmeta]],Tabela13[[Course/Subject code]:[Note]],3,FALSE)</f>
        <v>APPLIED SOCIAL PSYCHOLOGY</v>
      </c>
      <c r="O14" s="101"/>
      <c r="P14" s="103">
        <f>IF(VLOOKUP(Tabela1[[#This Row],[Koda predmeta]],Tabela13[[Course/Subject code]:[Note]],9,FALSE)&gt;0,VLOOKUP(Tabela1[[#This Row],[Koda predmeta]],Tabela13[[Course/Subject code]:[Note]],9,FALSE),"")</f>
        <v>5</v>
      </c>
      <c r="Q14" s="103">
        <f>IFERROR(Tabela1[[#This Row],[Kvote na predmetu]]-COUNTIFS(L:L,Tabela1[[#This Row],[Koda predmeta]],O:O,""),"")</f>
        <v>0</v>
      </c>
      <c r="R14" s="106"/>
      <c r="S14" s="106" t="str">
        <f>VLOOKUP(Tabela1[[#This Row],[Koda predmeta]],Tabela13[[Course/Subject code]:[Note]],4,FALSE)</f>
        <v>Department of Psychology</v>
      </c>
      <c r="T14" s="106" t="str">
        <f>VLOOKUP(Tabela1[[#This Row],[Koda predmeta]],Tabela13[[Course/Subject code]:[Note]],7,FALSE)</f>
        <v>Summer</v>
      </c>
      <c r="U14" s="106" t="str">
        <f>VLOOKUP(Tabela1[[#This Row],[Koda predmeta]],Tabela13[[Course/Subject code]:[Note]],10,FALSE)</f>
        <v>Only students of Psychology; in the form of individual consultations and seminars for Erasmus students</v>
      </c>
      <c r="V14" s="106">
        <f>VLOOKUP(Tabela1[[#This Row],[Koda predmeta]],Tabela13[[Course/Subject code]:[Note]],11,FALSE)</f>
        <v>0</v>
      </c>
      <c r="W14" s="106"/>
    </row>
    <row r="15" spans="1:23" s="29" customFormat="1" hidden="1" x14ac:dyDescent="0.25">
      <c r="A15" s="106"/>
      <c r="B15" s="106" t="s">
        <v>1213</v>
      </c>
      <c r="C15" s="106" t="s">
        <v>2637</v>
      </c>
      <c r="D15" s="107" t="s">
        <v>2636</v>
      </c>
      <c r="E15" s="106" t="str">
        <f>IFERROR(VLOOKUP(Tabela1[[#This Row],[Priimek]],'Seznam prijav AIPS'!$F$2:$W$100,11,FALSE),"")</f>
        <v>borjaainoa11@gmail.com</v>
      </c>
      <c r="F15" s="106" t="s">
        <v>2725</v>
      </c>
      <c r="G15" s="106" t="s">
        <v>2194</v>
      </c>
      <c r="H15" s="106" t="str">
        <f>VLOOKUP(Tabela1[[#This Row],[Fakulteta koda]],Sporazumi!$C$2:$K$237,2,FALSE)</f>
        <v>UNIVERSITAT ROVIRA I VIRGILI</v>
      </c>
      <c r="I15" s="107" t="s">
        <v>1763</v>
      </c>
      <c r="J15" s="106" t="str">
        <f>VLOOKUP(Tabela1[[#This Row],[Fakulteta koda]],Sporazumi!$C$2:$K$237,6,FALSE)</f>
        <v>Language acquisition</v>
      </c>
      <c r="K15" s="108">
        <f>VLOOKUP(Tabela1[[#This Row],[Fakulteta koda]],Sporazumi!$C$2:$K$237,9,FALSE)</f>
        <v>5</v>
      </c>
      <c r="L15" s="108" t="s">
        <v>628</v>
      </c>
      <c r="M15" s="106" t="str">
        <f>VLOOKUP(Tabela1[[#This Row],[Koda predmeta]],Tabela13[[Course/Subject code]:[Note]],2,FALSE)</f>
        <v>UVOD V FILOZOFIJO</v>
      </c>
      <c r="N15" s="106" t="str">
        <f>VLOOKUP(Tabela1[[#This Row],[Koda predmeta]],Tabela13[[Course/Subject code]:[Note]],3,FALSE)</f>
        <v>INTRODUCTION TO PHILOSOPHY</v>
      </c>
      <c r="O15" s="101"/>
      <c r="P15" s="103" t="str">
        <f>IF(VLOOKUP(Tabela1[[#This Row],[Koda predmeta]],Tabela13[[Course/Subject code]:[Note]],9,FALSE)&gt;0,VLOOKUP(Tabela1[[#This Row],[Koda predmeta]],Tabela13[[Course/Subject code]:[Note]],9,FALSE),"")</f>
        <v/>
      </c>
      <c r="Q15" s="103" t="str">
        <f>IFERROR(Tabela1[[#This Row],[Kvote na predmetu]]-COUNTIFS(L:L,Tabela1[[#This Row],[Koda predmeta]],O:O,""),"")</f>
        <v/>
      </c>
      <c r="R15" s="106"/>
      <c r="S15" s="106" t="str">
        <f>VLOOKUP(Tabela1[[#This Row],[Koda predmeta]],Tabela13[[Course/Subject code]:[Note]],4,FALSE)</f>
        <v>Department of Philosophy</v>
      </c>
      <c r="T15" s="106" t="str">
        <f>VLOOKUP(Tabela1[[#This Row],[Koda predmeta]],Tabela13[[Course/Subject code]:[Note]],7,FALSE)</f>
        <v>Winter</v>
      </c>
      <c r="U15" s="106">
        <f>VLOOKUP(Tabela1[[#This Row],[Koda predmeta]],Tabela13[[Course/Subject code]:[Note]],10,FALSE)</f>
        <v>0</v>
      </c>
      <c r="V15" s="106">
        <f>VLOOKUP(Tabela1[[#This Row],[Koda predmeta]],Tabela13[[Course/Subject code]:[Note]],11,FALSE)</f>
        <v>0</v>
      </c>
      <c r="W15" s="105"/>
    </row>
    <row r="16" spans="1:23" s="29" customFormat="1" hidden="1" x14ac:dyDescent="0.25">
      <c r="A16" s="106"/>
      <c r="B16" s="106" t="s">
        <v>1213</v>
      </c>
      <c r="C16" s="106" t="s">
        <v>2637</v>
      </c>
      <c r="D16" s="107" t="s">
        <v>2636</v>
      </c>
      <c r="E16" s="106" t="str">
        <f>IFERROR(VLOOKUP(Tabela1[[#This Row],[Priimek]],'Seznam prijav AIPS'!$F$2:$W$100,11,FALSE),"")</f>
        <v>borjaainoa11@gmail.com</v>
      </c>
      <c r="F16" s="106" t="s">
        <v>2725</v>
      </c>
      <c r="G16" s="106" t="s">
        <v>2194</v>
      </c>
      <c r="H16" s="106" t="str">
        <f>VLOOKUP(Tabela1[[#This Row],[Fakulteta koda]],Sporazumi!$C$2:$K$237,2,FALSE)</f>
        <v>UNIVERSITAT ROVIRA I VIRGILI</v>
      </c>
      <c r="I16" s="107" t="s">
        <v>1763</v>
      </c>
      <c r="J16" s="106" t="str">
        <f>VLOOKUP(Tabela1[[#This Row],[Fakulteta koda]],Sporazumi!$C$2:$K$237,6,FALSE)</f>
        <v>Language acquisition</v>
      </c>
      <c r="K16" s="108">
        <f>VLOOKUP(Tabela1[[#This Row],[Fakulteta koda]],Sporazumi!$C$2:$K$237,9,FALSE)</f>
        <v>5</v>
      </c>
      <c r="L16" s="108" t="s">
        <v>449</v>
      </c>
      <c r="M16" s="106" t="str">
        <f>VLOOKUP(Tabela1[[#This Row],[Koda predmeta]],Tabela13[[Course/Subject code]:[Note]],2,FALSE)</f>
        <v>ČLOVEK MED NARAVO, DRUŽBO IN KULTURO</v>
      </c>
      <c r="N16" s="106" t="str">
        <f>VLOOKUP(Tabela1[[#This Row],[Koda predmeta]],Tabela13[[Course/Subject code]:[Note]],3,FALSE)</f>
        <v>HUMANS BETWEEN NATURE, SOCIETY AND CULTURE</v>
      </c>
      <c r="O16" s="101"/>
      <c r="P16" s="103" t="str">
        <f>IF(VLOOKUP(Tabela1[[#This Row],[Koda predmeta]],Tabela13[[Course/Subject code]:[Note]],9,FALSE)&gt;0,VLOOKUP(Tabela1[[#This Row],[Koda predmeta]],Tabela13[[Course/Subject code]:[Note]],9,FALSE),"")</f>
        <v/>
      </c>
      <c r="Q16" s="103" t="str">
        <f>IFERROR(Tabela1[[#This Row],[Kvote na predmetu]]-COUNTIFS(L:L,Tabela1[[#This Row],[Koda predmeta]],O:O,""),"")</f>
        <v/>
      </c>
      <c r="R16" s="106"/>
      <c r="S16" s="106" t="str">
        <f>VLOOKUP(Tabela1[[#This Row],[Koda predmeta]],Tabela13[[Course/Subject code]:[Note]],4,FALSE)</f>
        <v>Department of Sociology</v>
      </c>
      <c r="T16" s="106" t="str">
        <f>VLOOKUP(Tabela1[[#This Row],[Koda predmeta]],Tabela13[[Course/Subject code]:[Note]],7,FALSE)</f>
        <v>Winter</v>
      </c>
      <c r="U16" s="106">
        <f>VLOOKUP(Tabela1[[#This Row],[Koda predmeta]],Tabela13[[Course/Subject code]:[Note]],10,FALSE)</f>
        <v>0</v>
      </c>
      <c r="V16" s="106" t="str">
        <f>VLOOKUP(Tabela1[[#This Row],[Koda predmeta]],Tabela13[[Course/Subject code]:[Note]],11,FALSE)</f>
        <v>Elective course. Subject to availability at the beginning of the semester.</v>
      </c>
      <c r="W16" s="105"/>
    </row>
    <row r="17" spans="1:23" s="23" customFormat="1" hidden="1" x14ac:dyDescent="0.25">
      <c r="A17" s="109"/>
      <c r="B17" s="109" t="s">
        <v>1213</v>
      </c>
      <c r="C17" s="109" t="s">
        <v>2637</v>
      </c>
      <c r="D17" s="109" t="s">
        <v>2636</v>
      </c>
      <c r="E17" s="109" t="str">
        <f>IFERROR(VLOOKUP(Tabela1[[#This Row],[Priimek]],'Seznam prijav AIPS'!$F$2:$W$100,11,FALSE),"")</f>
        <v>borjaainoa11@gmail.com</v>
      </c>
      <c r="F17" s="109" t="s">
        <v>2725</v>
      </c>
      <c r="G17" s="109" t="s">
        <v>2194</v>
      </c>
      <c r="H17" s="109" t="str">
        <f>VLOOKUP(Tabela1[[#This Row],[Fakulteta koda]],Sporazumi!$C$2:$K$237,2,FALSE)</f>
        <v>UNIVERSITAT ROVIRA I VIRGILI</v>
      </c>
      <c r="I17" s="111" t="s">
        <v>1763</v>
      </c>
      <c r="J17" s="109" t="str">
        <f>VLOOKUP(Tabela1[[#This Row],[Fakulteta koda]],Sporazumi!$C$2:$K$237,6,FALSE)</f>
        <v>Language acquisition</v>
      </c>
      <c r="K17" s="112">
        <f>VLOOKUP(Tabela1[[#This Row],[Fakulteta koda]],Sporazumi!$C$2:$K$237,9,FALSE)</f>
        <v>5</v>
      </c>
      <c r="L17" s="109" t="s">
        <v>501</v>
      </c>
      <c r="M17" s="109" t="str">
        <f>VLOOKUP(Tabela1[[#This Row],[Koda predmeta]],Tabela13[[Course/Subject code]:[Note]],2,FALSE)</f>
        <v>ZGODOVINA PSIHIČNEGA</v>
      </c>
      <c r="N17" s="109" t="str">
        <f>VLOOKUP(Tabela1[[#This Row],[Koda predmeta]],Tabela13[[Course/Subject code]:[Note]],3,FALSE)</f>
        <v>HISTORY OF THE MENTAL</v>
      </c>
      <c r="O17" s="113"/>
      <c r="P17" s="113" t="str">
        <f>IF(VLOOKUP(Tabela1[[#This Row],[Koda predmeta]],Tabela13[[Course/Subject code]:[Note]],9,FALSE)&gt;0,VLOOKUP(Tabela1[[#This Row],[Koda predmeta]],Tabela13[[Course/Subject code]:[Note]],9,FALSE),"")</f>
        <v/>
      </c>
      <c r="Q17" s="113" t="str">
        <f>IFERROR(Tabela1[[#This Row],[Kvote na predmetu]]-COUNTIFS(L:L,Tabela1[[#This Row],[Koda predmeta]],O:O,""),"")</f>
        <v/>
      </c>
      <c r="R17" s="109"/>
      <c r="S17" s="109" t="str">
        <f>VLOOKUP(Tabela1[[#This Row],[Koda predmeta]],Tabela13[[Course/Subject code]:[Note]],4,FALSE)</f>
        <v>Department of Psychology</v>
      </c>
      <c r="T17" s="109" t="str">
        <f>VLOOKUP(Tabela1[[#This Row],[Koda predmeta]],Tabela13[[Course/Subject code]:[Note]],7,FALSE)</f>
        <v>Winter</v>
      </c>
      <c r="U17" s="109">
        <f>VLOOKUP(Tabela1[[#This Row],[Koda predmeta]],Tabela13[[Course/Subject code]:[Note]],10,FALSE)</f>
        <v>0</v>
      </c>
      <c r="V17" s="109">
        <f>VLOOKUP(Tabela1[[#This Row],[Koda predmeta]],Tabela13[[Course/Subject code]:[Note]],11,FALSE)</f>
        <v>0</v>
      </c>
      <c r="W17" s="109"/>
    </row>
    <row r="18" spans="1:23" s="23" customFormat="1" x14ac:dyDescent="0.25">
      <c r="A18" s="106"/>
      <c r="B18" s="106" t="s">
        <v>1213</v>
      </c>
      <c r="C18" s="107" t="s">
        <v>2195</v>
      </c>
      <c r="D18" s="107" t="s">
        <v>2196</v>
      </c>
      <c r="E18" s="106" t="str">
        <f>IFERROR(VLOOKUP(Tabela1[[#This Row],[Priimek]],'Seznam prijav AIPS'!$F$2:$W$100,11,FALSE),"")</f>
        <v>sherezaderive@gmail.com</v>
      </c>
      <c r="F18" s="143" t="s">
        <v>2193</v>
      </c>
      <c r="G18" s="106" t="s">
        <v>2194</v>
      </c>
      <c r="H18" s="106" t="str">
        <f>VLOOKUP(Tabela1[[#This Row],[Fakulteta koda]],Sporazumi!$C$2:$K$237,2,FALSE)</f>
        <v>UNIVERSIDAD DE MALAGA</v>
      </c>
      <c r="I18" s="107" t="s">
        <v>1763</v>
      </c>
      <c r="J18" s="106" t="str">
        <f>VLOOKUP(Tabela1[[#This Row],[Fakulteta koda]],Sporazumi!$C$2:$K$237,6,FALSE)</f>
        <v>Psychology</v>
      </c>
      <c r="K18" s="108">
        <f>VLOOKUP(Tabela1[[#This Row],[Fakulteta koda]],Sporazumi!$C$2:$K$237,9,FALSE)</f>
        <v>5</v>
      </c>
      <c r="L18" s="115" t="s">
        <v>1157</v>
      </c>
      <c r="M18" s="106" t="str">
        <f>VLOOKUP(Tabela1[[#This Row],[Koda predmeta]],Tabela13[[Course/Subject code]:[Note]],2,FALSE)</f>
        <v>APLIKATIVNA SOCIALNA PSIHOLOGIJA</v>
      </c>
      <c r="N18" s="106" t="str">
        <f>VLOOKUP(Tabela1[[#This Row],[Koda predmeta]],Tabela13[[Course/Subject code]:[Note]],3,FALSE)</f>
        <v>APPLIED SOCIAL PSYCHOLOGY</v>
      </c>
      <c r="O18" s="101"/>
      <c r="P18" s="103">
        <f>IF(VLOOKUP(Tabela1[[#This Row],[Koda predmeta]],Tabela13[[Course/Subject code]:[Note]],9,FALSE)&gt;0,VLOOKUP(Tabela1[[#This Row],[Koda predmeta]],Tabela13[[Course/Subject code]:[Note]],9,FALSE),"")</f>
        <v>5</v>
      </c>
      <c r="Q18" s="103">
        <f>IFERROR(Tabela1[[#This Row],[Kvote na predmetu]]-COUNTIFS(L:L,Tabela1[[#This Row],[Koda predmeta]],O:O,""),"")</f>
        <v>0</v>
      </c>
      <c r="R18" s="106"/>
      <c r="S18" s="106" t="str">
        <f>VLOOKUP(Tabela1[[#This Row],[Koda predmeta]],Tabela13[[Course/Subject code]:[Note]],4,FALSE)</f>
        <v>Department of Psychology</v>
      </c>
      <c r="T18" s="106" t="str">
        <f>VLOOKUP(Tabela1[[#This Row],[Koda predmeta]],Tabela13[[Course/Subject code]:[Note]],7,FALSE)</f>
        <v>Summer</v>
      </c>
      <c r="U18" s="106" t="str">
        <f>VLOOKUP(Tabela1[[#This Row],[Koda predmeta]],Tabela13[[Course/Subject code]:[Note]],10,FALSE)</f>
        <v>Only students of Psychology; in the form of individual consultations and seminars for Erasmus students</v>
      </c>
      <c r="V18" s="106">
        <f>VLOOKUP(Tabela1[[#This Row],[Koda predmeta]],Tabela13[[Course/Subject code]:[Note]],11,FALSE)</f>
        <v>0</v>
      </c>
      <c r="W18" s="106"/>
    </row>
    <row r="19" spans="1:23" s="29" customFormat="1" hidden="1" x14ac:dyDescent="0.25">
      <c r="A19" s="97"/>
      <c r="B19" s="97" t="s">
        <v>1213</v>
      </c>
      <c r="C19" s="98" t="s">
        <v>2843</v>
      </c>
      <c r="D19" s="98" t="s">
        <v>2842</v>
      </c>
      <c r="E19" s="97" t="str">
        <f>IFERROR(VLOOKUP(Tabela1[[#This Row],[Priimek]],'Seznam prijav AIPS'!$F$2:$W$100,11,FALSE),"")</f>
        <v>alejandraa.sgd@gmail.com</v>
      </c>
      <c r="F19" s="99" t="s">
        <v>2692</v>
      </c>
      <c r="G19" s="97"/>
      <c r="H19" s="97" t="s">
        <v>3015</v>
      </c>
      <c r="I19" s="111" t="s">
        <v>1763</v>
      </c>
      <c r="J19" s="97" t="s">
        <v>3016</v>
      </c>
      <c r="K19" s="100">
        <f>VLOOKUP(Tabela1[[#This Row],[Fakulteta koda]],Sporazumi!$C$2:$K$237,9,FALSE)</f>
        <v>7</v>
      </c>
      <c r="L19" s="97" t="s">
        <v>184</v>
      </c>
      <c r="M19" s="97" t="str">
        <f>VLOOKUP(Tabela1[[#This Row],[Koda predmeta]],Tabela13[[Course/Subject code]:[Note]],2,FALSE)</f>
        <v>MODERNI ROMAN IN LITERARNI KRITIŠKI PRISTOPI</v>
      </c>
      <c r="N19" s="97" t="str">
        <f>VLOOKUP(Tabela1[[#This Row],[Koda predmeta]],Tabela13[[Course/Subject code]:[Note]],3,FALSE)</f>
        <v>CRITICAL APPROACHESS AND THE MODERN NOVEL</v>
      </c>
      <c r="O19" s="101"/>
      <c r="P19" s="102">
        <f>IF(VLOOKUP(Tabela1[[#This Row],[Koda predmeta]],Tabela13[[Course/Subject code]:[Note]],9,FALSE)&gt;0,VLOOKUP(Tabela1[[#This Row],[Koda predmeta]],Tabela13[[Course/Subject code]:[Note]],9,FALSE),"")</f>
        <v>4</v>
      </c>
      <c r="Q19" s="103">
        <f>IFERROR(Tabela1[[#This Row],[Kvote na predmetu]]-COUNTIFS(L:L,Tabela1[[#This Row],[Koda predmeta]],O:O,""),"")</f>
        <v>2</v>
      </c>
      <c r="R19" s="97"/>
      <c r="S19" s="97" t="str">
        <f>VLOOKUP(Tabela1[[#This Row],[Koda predmeta]],Tabela13[[Course/Subject code]:[Note]],4,FALSE)</f>
        <v>Department of English and American Studies</v>
      </c>
      <c r="T19" s="97" t="str">
        <f>VLOOKUP(Tabela1[[#This Row],[Koda predmeta]],Tabela13[[Course/Subject code]:[Note]],7,FALSE)</f>
        <v>Winter</v>
      </c>
      <c r="U19" s="97" t="str">
        <f>VLOOKUP(Tabela1[[#This Row],[Koda predmeta]],Tabela13[[Course/Subject code]:[Note]],10,FALSE)</f>
        <v>Only master level students of English; high command of English (C1). Lecturer Tjaša Mohar</v>
      </c>
      <c r="V19" s="97">
        <f>VLOOKUP(Tabela1[[#This Row],[Koda predmeta]],Tabela13[[Course/Subject code]:[Note]],11,FALSE)</f>
        <v>0</v>
      </c>
      <c r="W19" s="105"/>
    </row>
    <row r="20" spans="1:23" s="29" customFormat="1" hidden="1" x14ac:dyDescent="0.25">
      <c r="A20" s="97"/>
      <c r="B20" s="97" t="s">
        <v>1213</v>
      </c>
      <c r="C20" s="98" t="s">
        <v>2843</v>
      </c>
      <c r="D20" s="98" t="s">
        <v>2842</v>
      </c>
      <c r="E20" s="97" t="str">
        <f>IFERROR(VLOOKUP(Tabela1[[#This Row],[Priimek]],'Seznam prijav AIPS'!$F$2:$W$100,11,FALSE),"")</f>
        <v>alejandraa.sgd@gmail.com</v>
      </c>
      <c r="F20" s="99" t="s">
        <v>2692</v>
      </c>
      <c r="G20" s="97"/>
      <c r="H20" s="97" t="s">
        <v>3015</v>
      </c>
      <c r="I20" s="111" t="s">
        <v>1763</v>
      </c>
      <c r="J20" s="97" t="s">
        <v>3016</v>
      </c>
      <c r="K20" s="100">
        <f>VLOOKUP(Tabela1[[#This Row],[Fakulteta koda]],Sporazumi!$C$2:$K$237,9,FALSE)</f>
        <v>7</v>
      </c>
      <c r="L20" s="97" t="s">
        <v>141</v>
      </c>
      <c r="M20" s="97" t="str">
        <f>VLOOKUP(Tabela1[[#This Row],[Koda predmeta]],Tabela13[[Course/Subject code]:[Note]],2,FALSE)</f>
        <v>TEORIJA JEZIKA</v>
      </c>
      <c r="N20" s="97" t="str">
        <f>VLOOKUP(Tabela1[[#This Row],[Koda predmeta]],Tabela13[[Course/Subject code]:[Note]],3,FALSE)</f>
        <v>THEORY OF LANGUAGE</v>
      </c>
      <c r="O20" s="101"/>
      <c r="P20" s="102">
        <f>IF(VLOOKUP(Tabela1[[#This Row],[Koda predmeta]],Tabela13[[Course/Subject code]:[Note]],9,FALSE)&gt;0,VLOOKUP(Tabela1[[#This Row],[Koda predmeta]],Tabela13[[Course/Subject code]:[Note]],9,FALSE),"")</f>
        <v>3</v>
      </c>
      <c r="Q20" s="103">
        <f>IFERROR(Tabela1[[#This Row],[Kvote na predmetu]]-COUNTIFS(L:L,Tabela1[[#This Row],[Koda predmeta]],O:O,""),"")</f>
        <v>2</v>
      </c>
      <c r="R20" s="97"/>
      <c r="S20" s="97" t="str">
        <f>VLOOKUP(Tabela1[[#This Row],[Koda predmeta]],Tabela13[[Course/Subject code]:[Note]],4,FALSE)</f>
        <v>Department of English and American Studies</v>
      </c>
      <c r="T20" s="97" t="str">
        <f>VLOOKUP(Tabela1[[#This Row],[Koda predmeta]],Tabela13[[Course/Subject code]:[Note]],7,FALSE)</f>
        <v>Winter</v>
      </c>
      <c r="U20" s="97" t="str">
        <f>VLOOKUP(Tabela1[[#This Row],[Koda predmeta]],Tabela13[[Course/Subject code]:[Note]],10,FALSE)</f>
        <v>Only master level students of English</v>
      </c>
      <c r="V20" s="97">
        <f>VLOOKUP(Tabela1[[#This Row],[Koda predmeta]],Tabela13[[Course/Subject code]:[Note]],11,FALSE)</f>
        <v>0</v>
      </c>
      <c r="W20" s="105"/>
    </row>
    <row r="21" spans="1:23" s="17" customFormat="1" x14ac:dyDescent="0.25">
      <c r="A21" s="106"/>
      <c r="B21" s="106" t="s">
        <v>1213</v>
      </c>
      <c r="C21" s="107" t="s">
        <v>2553</v>
      </c>
      <c r="D21" s="107" t="s">
        <v>2552</v>
      </c>
      <c r="E21" s="106" t="str">
        <f>IFERROR(VLOOKUP(Tabela1[[#This Row],[Priimek]],'Seznam prijav AIPS'!$F$2:$W$100,11,FALSE),"")</f>
        <v>teresasaldanaafan@gmail.com</v>
      </c>
      <c r="F21" s="143" t="s">
        <v>2193</v>
      </c>
      <c r="G21" s="106" t="s">
        <v>2194</v>
      </c>
      <c r="H21" s="106" t="str">
        <f>VLOOKUP(Tabela1[[#This Row],[Fakulteta koda]],Sporazumi!$C$2:$K$237,2,FALSE)</f>
        <v>UNIVERSIDAD DE MALAGA</v>
      </c>
      <c r="I21" s="107" t="s">
        <v>1763</v>
      </c>
      <c r="J21" s="106" t="str">
        <f>VLOOKUP(Tabela1[[#This Row],[Fakulteta koda]],Sporazumi!$C$2:$K$237,6,FALSE)</f>
        <v>Psychology</v>
      </c>
      <c r="K21" s="108">
        <f>VLOOKUP(Tabela1[[#This Row],[Fakulteta koda]],Sporazumi!$C$2:$K$237,9,FALSE)</f>
        <v>5</v>
      </c>
      <c r="L21" s="115" t="s">
        <v>1157</v>
      </c>
      <c r="M21" s="106" t="str">
        <f>VLOOKUP(Tabela1[[#This Row],[Koda predmeta]],Tabela13[[Course/Subject code]:[Note]],2,FALSE)</f>
        <v>APLIKATIVNA SOCIALNA PSIHOLOGIJA</v>
      </c>
      <c r="N21" s="106" t="str">
        <f>VLOOKUP(Tabela1[[#This Row],[Koda predmeta]],Tabela13[[Course/Subject code]:[Note]],3,FALSE)</f>
        <v>APPLIED SOCIAL PSYCHOLOGY</v>
      </c>
      <c r="O21" s="101"/>
      <c r="P21" s="103">
        <f>IF(VLOOKUP(Tabela1[[#This Row],[Koda predmeta]],Tabela13[[Course/Subject code]:[Note]],9,FALSE)&gt;0,VLOOKUP(Tabela1[[#This Row],[Koda predmeta]],Tabela13[[Course/Subject code]:[Note]],9,FALSE),"")</f>
        <v>5</v>
      </c>
      <c r="Q21" s="103">
        <f>IFERROR(Tabela1[[#This Row],[Kvote na predmetu]]-COUNTIFS(L:L,Tabela1[[#This Row],[Koda predmeta]],O:O,""),"")</f>
        <v>0</v>
      </c>
      <c r="R21" s="106"/>
      <c r="S21" s="106" t="str">
        <f>VLOOKUP(Tabela1[[#This Row],[Koda predmeta]],Tabela13[[Course/Subject code]:[Note]],4,FALSE)</f>
        <v>Department of Psychology</v>
      </c>
      <c r="T21" s="106" t="str">
        <f>VLOOKUP(Tabela1[[#This Row],[Koda predmeta]],Tabela13[[Course/Subject code]:[Note]],7,FALSE)</f>
        <v>Summer</v>
      </c>
      <c r="U21" s="106" t="str">
        <f>VLOOKUP(Tabela1[[#This Row],[Koda predmeta]],Tabela13[[Course/Subject code]:[Note]],10,FALSE)</f>
        <v>Only students of Psychology; in the form of individual consultations and seminars for Erasmus students</v>
      </c>
      <c r="V21" s="106">
        <f>VLOOKUP(Tabela1[[#This Row],[Koda predmeta]],Tabela13[[Course/Subject code]:[Note]],11,FALSE)</f>
        <v>0</v>
      </c>
      <c r="W21" s="106"/>
    </row>
    <row r="22" spans="1:23" s="105" customFormat="1" hidden="1" x14ac:dyDescent="0.25">
      <c r="A22" s="97"/>
      <c r="B22" s="97" t="s">
        <v>1213</v>
      </c>
      <c r="C22" s="141" t="s">
        <v>2843</v>
      </c>
      <c r="D22" s="98" t="s">
        <v>2842</v>
      </c>
      <c r="E22" s="97" t="str">
        <f>IFERROR(VLOOKUP(Tabela1[[#This Row],[Priimek]],'Seznam prijav AIPS'!$F$2:$W$100,11,FALSE),"")</f>
        <v>alejandraa.sgd@gmail.com</v>
      </c>
      <c r="F22" s="99" t="s">
        <v>2692</v>
      </c>
      <c r="G22" s="97"/>
      <c r="H22" s="97" t="s">
        <v>3015</v>
      </c>
      <c r="I22" s="111" t="s">
        <v>1763</v>
      </c>
      <c r="J22" s="97" t="s">
        <v>3016</v>
      </c>
      <c r="K22" s="100">
        <f>VLOOKUP(Tabela1[[#This Row],[Fakulteta koda]],Sporazumi!$C$2:$K$237,9,FALSE)</f>
        <v>7</v>
      </c>
      <c r="L22" s="97" t="s">
        <v>519</v>
      </c>
      <c r="M22" s="97" t="str">
        <f>VLOOKUP(Tabela1[[#This Row],[Koda predmeta]],Tabela13[[Course/Subject code]:[Note]],2,FALSE)</f>
        <v>TEORIJA KNJIŽEVNOSTI</v>
      </c>
      <c r="N22" s="97" t="str">
        <f>VLOOKUP(Tabela1[[#This Row],[Koda predmeta]],Tabela13[[Course/Subject code]:[Note]],3,FALSE)</f>
        <v>THEORY OF LITERATURE</v>
      </c>
      <c r="O22" s="101"/>
      <c r="P22" s="102" t="str">
        <f>IF(VLOOKUP(Tabela1[[#This Row],[Koda predmeta]],Tabela13[[Course/Subject code]:[Note]],9,FALSE)&gt;0,VLOOKUP(Tabela1[[#This Row],[Koda predmeta]],Tabela13[[Course/Subject code]:[Note]],9,FALSE),"")</f>
        <v/>
      </c>
      <c r="Q22" s="103" t="str">
        <f>IFERROR(Tabela1[[#This Row],[Kvote na predmetu]]-COUNTIFS(L:L,Tabela1[[#This Row],[Koda predmeta]],O:O,""),"")</f>
        <v/>
      </c>
      <c r="R22" s="97"/>
      <c r="S22" s="97" t="str">
        <f>VLOOKUP(Tabela1[[#This Row],[Koda predmeta]],Tabela13[[Course/Subject code]:[Note]],4,FALSE)</f>
        <v>Department of Slavic Languages and Literature</v>
      </c>
      <c r="T22" s="97" t="str">
        <f>VLOOKUP(Tabela1[[#This Row],[Koda predmeta]],Tabela13[[Course/Subject code]:[Note]],7,FALSE)</f>
        <v>Winter</v>
      </c>
      <c r="U22" s="97" t="str">
        <f>VLOOKUP(Tabela1[[#This Row],[Koda predmeta]],Tabela13[[Course/Subject code]:[Note]],10,FALSE)</f>
        <v>Individual consultations for Erasmus students; with the option of joining classes in Slovenian language</v>
      </c>
      <c r="V22" s="97">
        <f>VLOOKUP(Tabela1[[#This Row],[Koda predmeta]],Tabela13[[Course/Subject code]:[Note]],11,FALSE)</f>
        <v>0</v>
      </c>
    </row>
    <row r="23" spans="1:23" s="17" customFormat="1" x14ac:dyDescent="0.25">
      <c r="A23" s="97"/>
      <c r="B23" s="97" t="s">
        <v>1213</v>
      </c>
      <c r="C23" s="98" t="s">
        <v>2843</v>
      </c>
      <c r="D23" s="98" t="s">
        <v>2842</v>
      </c>
      <c r="E23" s="97" t="str">
        <f>IFERROR(VLOOKUP(Tabela1[[#This Row],[Priimek]],'Seznam prijav AIPS'!$F$2:$W$100,11,FALSE),"")</f>
        <v>alejandraa.sgd@gmail.com</v>
      </c>
      <c r="F23" s="99" t="s">
        <v>2692</v>
      </c>
      <c r="G23" s="97"/>
      <c r="H23" s="97" t="s">
        <v>3015</v>
      </c>
      <c r="I23" s="111" t="s">
        <v>1763</v>
      </c>
      <c r="J23" s="97" t="s">
        <v>3016</v>
      </c>
      <c r="K23" s="100">
        <f>VLOOKUP(Tabela1[[#This Row],[Fakulteta koda]],Sporazumi!$C$2:$K$237,9,FALSE)</f>
        <v>7</v>
      </c>
      <c r="L23" s="97" t="s">
        <v>46</v>
      </c>
      <c r="M23" s="97" t="str">
        <f>VLOOKUP(Tabela1[[#This Row],[Koda predmeta]],Tabela13[[Course/Subject code]:[Note]],2,FALSE)</f>
        <v>BRITANSKI DIALEKTI</v>
      </c>
      <c r="N23" s="97" t="str">
        <f>VLOOKUP(Tabela1[[#This Row],[Koda predmeta]],Tabela13[[Course/Subject code]:[Note]],3,FALSE)</f>
        <v>BRITISH DIALECTS</v>
      </c>
      <c r="O23" s="101"/>
      <c r="P23" s="102">
        <f>IF(VLOOKUP(Tabela1[[#This Row],[Koda predmeta]],Tabela13[[Course/Subject code]:[Note]],9,FALSE)&gt;0,VLOOKUP(Tabela1[[#This Row],[Koda predmeta]],Tabela13[[Course/Subject code]:[Note]],9,FALSE),"")</f>
        <v>3</v>
      </c>
      <c r="Q23" s="103">
        <f>IFERROR(Tabela1[[#This Row],[Kvote na predmetu]]-COUNTIFS(L:L,Tabela1[[#This Row],[Koda predmeta]],O:O,""),"")</f>
        <v>0</v>
      </c>
      <c r="R23" s="97"/>
      <c r="S23" s="97" t="str">
        <f>VLOOKUP(Tabela1[[#This Row],[Koda predmeta]],Tabela13[[Course/Subject code]:[Note]],4,FALSE)</f>
        <v>Department of English and American Studies</v>
      </c>
      <c r="T23" s="97" t="str">
        <f>VLOOKUP(Tabela1[[#This Row],[Koda predmeta]],Tabela13[[Course/Subject code]:[Note]],7,FALSE)</f>
        <v>Winter</v>
      </c>
      <c r="U23" s="97" t="str">
        <f>VLOOKUP(Tabela1[[#This Row],[Koda predmeta]],Tabela13[[Course/Subject code]:[Note]],10,FALSE)</f>
        <v>Only master level students of English</v>
      </c>
      <c r="V23" s="97" t="str">
        <f>VLOOKUP(Tabela1[[#This Row],[Koda predmeta]],Tabela13[[Course/Subject code]:[Note]],11,FALSE)</f>
        <v>Elective course. Subject to availability at the beginning of the semester.</v>
      </c>
      <c r="W23" s="105"/>
    </row>
    <row r="24" spans="1:23" s="17" customFormat="1" hidden="1" x14ac:dyDescent="0.25">
      <c r="A24" s="97"/>
      <c r="B24" s="97" t="s">
        <v>1213</v>
      </c>
      <c r="C24" s="98" t="s">
        <v>2843</v>
      </c>
      <c r="D24" s="98" t="s">
        <v>2842</v>
      </c>
      <c r="E24" s="97" t="str">
        <f>IFERROR(VLOOKUP(Tabela1[[#This Row],[Priimek]],'Seznam prijav AIPS'!$F$2:$W$100,11,FALSE),"")</f>
        <v>alejandraa.sgd@gmail.com</v>
      </c>
      <c r="F24" s="99" t="s">
        <v>2692</v>
      </c>
      <c r="G24" s="97"/>
      <c r="H24" s="97" t="s">
        <v>3015</v>
      </c>
      <c r="I24" s="111" t="s">
        <v>1763</v>
      </c>
      <c r="J24" s="97" t="s">
        <v>3016</v>
      </c>
      <c r="K24" s="100">
        <f>VLOOKUP(Tabela1[[#This Row],[Fakulteta koda]],Sporazumi!$C$2:$K$237,9,FALSE)</f>
        <v>7</v>
      </c>
      <c r="L24" s="97" t="s">
        <v>145</v>
      </c>
      <c r="M24" s="97" t="str">
        <f>VLOOKUP(Tabela1[[#This Row],[Koda predmeta]],Tabela13[[Course/Subject code]:[Note]],2,FALSE)</f>
        <v>UVOD V STILISTIKO</v>
      </c>
      <c r="N24" s="97" t="str">
        <f>VLOOKUP(Tabela1[[#This Row],[Koda predmeta]],Tabela13[[Course/Subject code]:[Note]],3,FALSE)</f>
        <v>INTRODUCTION TO STYLISTICS</v>
      </c>
      <c r="O24" s="101"/>
      <c r="P24" s="102">
        <f>IF(VLOOKUP(Tabela1[[#This Row],[Koda predmeta]],Tabela13[[Course/Subject code]:[Note]],9,FALSE)&gt;0,VLOOKUP(Tabela1[[#This Row],[Koda predmeta]],Tabela13[[Course/Subject code]:[Note]],9,FALSE),"")</f>
        <v>3</v>
      </c>
      <c r="Q24" s="103">
        <f>IFERROR(Tabela1[[#This Row],[Kvote na predmetu]]-COUNTIFS(L:L,Tabela1[[#This Row],[Koda predmeta]],O:O,""),"")</f>
        <v>2</v>
      </c>
      <c r="R24" s="97"/>
      <c r="S24" s="97" t="str">
        <f>VLOOKUP(Tabela1[[#This Row],[Koda predmeta]],Tabela13[[Course/Subject code]:[Note]],4,FALSE)</f>
        <v>Department of English and American Studies</v>
      </c>
      <c r="T24" s="97" t="str">
        <f>VLOOKUP(Tabela1[[#This Row],[Koda predmeta]],Tabela13[[Course/Subject code]:[Note]],7,FALSE)</f>
        <v>Winter</v>
      </c>
      <c r="U24" s="97" t="str">
        <f>VLOOKUP(Tabela1[[#This Row],[Koda predmeta]],Tabela13[[Course/Subject code]:[Note]],10,FALSE)</f>
        <v>Only master level students of English</v>
      </c>
      <c r="V24" s="97">
        <f>VLOOKUP(Tabela1[[#This Row],[Koda predmeta]],Tabela13[[Course/Subject code]:[Note]],11,FALSE)</f>
        <v>0</v>
      </c>
      <c r="W24" s="105"/>
    </row>
    <row r="25" spans="1:23" s="17" customFormat="1" hidden="1" x14ac:dyDescent="0.25">
      <c r="A25" s="97"/>
      <c r="B25" s="97" t="s">
        <v>1213</v>
      </c>
      <c r="C25" s="98" t="s">
        <v>2843</v>
      </c>
      <c r="D25" s="98" t="s">
        <v>2842</v>
      </c>
      <c r="E25" s="97" t="str">
        <f>IFERROR(VLOOKUP(Tabela1[[#This Row],[Priimek]],'Seznam prijav AIPS'!$F$2:$W$100,11,FALSE),"")</f>
        <v>alejandraa.sgd@gmail.com</v>
      </c>
      <c r="F25" s="99" t="s">
        <v>2692</v>
      </c>
      <c r="G25" s="97"/>
      <c r="H25" s="97" t="s">
        <v>3015</v>
      </c>
      <c r="I25" s="111" t="s">
        <v>1763</v>
      </c>
      <c r="J25" s="97" t="s">
        <v>3016</v>
      </c>
      <c r="K25" s="100">
        <f>VLOOKUP(Tabela1[[#This Row],[Fakulteta koda]],Sporazumi!$C$2:$K$237,9,FALSE)</f>
        <v>7</v>
      </c>
      <c r="L25" s="97" t="s">
        <v>137</v>
      </c>
      <c r="M25" s="97" t="str">
        <f>VLOOKUP(Tabela1[[#This Row],[Koda predmeta]],Tabela13[[Course/Subject code]:[Note]],2,FALSE)</f>
        <v>MODALNOST V ANGLEŠČINI</v>
      </c>
      <c r="N25" s="97" t="str">
        <f>VLOOKUP(Tabela1[[#This Row],[Koda predmeta]],Tabela13[[Course/Subject code]:[Note]],3,FALSE)</f>
        <v>MODALITY IN ENGLISH</v>
      </c>
      <c r="O25" s="101"/>
      <c r="P25" s="102">
        <f>IF(VLOOKUP(Tabela1[[#This Row],[Koda predmeta]],Tabela13[[Course/Subject code]:[Note]],9,FALSE)&gt;0,VLOOKUP(Tabela1[[#This Row],[Koda predmeta]],Tabela13[[Course/Subject code]:[Note]],9,FALSE),"")</f>
        <v>3</v>
      </c>
      <c r="Q25" s="103">
        <f>IFERROR(Tabela1[[#This Row],[Kvote na predmetu]]-COUNTIFS(L:L,Tabela1[[#This Row],[Koda predmeta]],O:O,""),"")</f>
        <v>1</v>
      </c>
      <c r="R25" s="97"/>
      <c r="S25" s="97" t="str">
        <f>VLOOKUP(Tabela1[[#This Row],[Koda predmeta]],Tabela13[[Course/Subject code]:[Note]],4,FALSE)</f>
        <v>Department of English and American Studies</v>
      </c>
      <c r="T25" s="97" t="str">
        <f>VLOOKUP(Tabela1[[#This Row],[Koda predmeta]],Tabela13[[Course/Subject code]:[Note]],7,FALSE)</f>
        <v>Winter</v>
      </c>
      <c r="U25" s="97" t="str">
        <f>VLOOKUP(Tabela1[[#This Row],[Koda predmeta]],Tabela13[[Course/Subject code]:[Note]],10,FALSE)</f>
        <v>Only master level students of English</v>
      </c>
      <c r="V25" s="97">
        <f>VLOOKUP(Tabela1[[#This Row],[Koda predmeta]],Tabela13[[Course/Subject code]:[Note]],11,FALSE)</f>
        <v>0</v>
      </c>
      <c r="W25" s="105"/>
    </row>
    <row r="26" spans="1:23" s="17" customFormat="1" hidden="1" x14ac:dyDescent="0.25">
      <c r="A26" s="97"/>
      <c r="B26" s="97" t="s">
        <v>1213</v>
      </c>
      <c r="C26" s="98" t="s">
        <v>2843</v>
      </c>
      <c r="D26" s="98" t="s">
        <v>2842</v>
      </c>
      <c r="E26" s="97" t="str">
        <f>IFERROR(VLOOKUP(Tabela1[[#This Row],[Priimek]],'Seznam prijav AIPS'!$F$2:$W$100,11,FALSE),"")</f>
        <v>alejandraa.sgd@gmail.com</v>
      </c>
      <c r="F26" s="99" t="s">
        <v>2692</v>
      </c>
      <c r="G26" s="97"/>
      <c r="H26" s="97" t="s">
        <v>3015</v>
      </c>
      <c r="I26" s="111" t="s">
        <v>1763</v>
      </c>
      <c r="J26" s="97" t="s">
        <v>3016</v>
      </c>
      <c r="K26" s="100">
        <f>VLOOKUP(Tabela1[[#This Row],[Fakulteta koda]],Sporazumi!$C$2:$K$237,9,FALSE)</f>
        <v>7</v>
      </c>
      <c r="L26" s="97" t="s">
        <v>524</v>
      </c>
      <c r="M26" s="97" t="str">
        <f>VLOOKUP(Tabela1[[#This Row],[Koda predmeta]],Tabela13[[Course/Subject code]:[Note]],2,FALSE)</f>
        <v>TEORIJA LITERARNIH VRST</v>
      </c>
      <c r="N26" s="97" t="str">
        <f>VLOOKUP(Tabela1[[#This Row],[Koda predmeta]],Tabela13[[Course/Subject code]:[Note]],3,FALSE)</f>
        <v>THEORY OF LITERARY FORMS</v>
      </c>
      <c r="O26" s="101"/>
      <c r="P26" s="102" t="str">
        <f>IF(VLOOKUP(Tabela1[[#This Row],[Koda predmeta]],Tabela13[[Course/Subject code]:[Note]],9,FALSE)&gt;0,VLOOKUP(Tabela1[[#This Row],[Koda predmeta]],Tabela13[[Course/Subject code]:[Note]],9,FALSE),"")</f>
        <v/>
      </c>
      <c r="Q26" s="103" t="str">
        <f>IFERROR(Tabela1[[#This Row],[Kvote na predmetu]]-COUNTIFS(L:L,Tabela1[[#This Row],[Koda predmeta]],O:O,""),"")</f>
        <v/>
      </c>
      <c r="R26" s="97"/>
      <c r="S26" s="97" t="str">
        <f>VLOOKUP(Tabela1[[#This Row],[Koda predmeta]],Tabela13[[Course/Subject code]:[Note]],4,FALSE)</f>
        <v>Department of Slavic Languages and Literature</v>
      </c>
      <c r="T26" s="97" t="str">
        <f>VLOOKUP(Tabela1[[#This Row],[Koda predmeta]],Tabela13[[Course/Subject code]:[Note]],7,FALSE)</f>
        <v>Winter</v>
      </c>
      <c r="U26" s="97" t="str">
        <f>VLOOKUP(Tabela1[[#This Row],[Koda predmeta]],Tabela13[[Course/Subject code]:[Note]],10,FALSE)</f>
        <v>Individual consultations for Erasmus students; with the option of joining classes in Slovenian language</v>
      </c>
      <c r="V26" s="97">
        <f>VLOOKUP(Tabela1[[#This Row],[Koda predmeta]],Tabela13[[Course/Subject code]:[Note]],11,FALSE)</f>
        <v>0</v>
      </c>
      <c r="W26" s="105"/>
    </row>
    <row r="27" spans="1:23" s="17" customFormat="1" hidden="1" x14ac:dyDescent="0.25">
      <c r="A27" s="97"/>
      <c r="B27" s="97" t="s">
        <v>1213</v>
      </c>
      <c r="C27" s="98" t="s">
        <v>2843</v>
      </c>
      <c r="D27" s="98" t="s">
        <v>2842</v>
      </c>
      <c r="E27" s="97" t="str">
        <f>IFERROR(VLOOKUP(Tabela1[[#This Row],[Priimek]],'Seznam prijav AIPS'!$F$2:$W$100,11,FALSE),"")</f>
        <v>alejandraa.sgd@gmail.com</v>
      </c>
      <c r="F27" s="99" t="s">
        <v>2692</v>
      </c>
      <c r="G27" s="97"/>
      <c r="H27" s="97" t="s">
        <v>3015</v>
      </c>
      <c r="I27" s="111" t="s">
        <v>1763</v>
      </c>
      <c r="J27" s="97" t="s">
        <v>3016</v>
      </c>
      <c r="K27" s="100">
        <f>VLOOKUP(Tabela1[[#This Row],[Fakulteta koda]],Sporazumi!$C$2:$K$237,9,FALSE)</f>
        <v>7</v>
      </c>
      <c r="L27" s="97" t="s">
        <v>154</v>
      </c>
      <c r="M27" s="97" t="str">
        <f>VLOOKUP(Tabela1[[#This Row],[Koda predmeta]],Tabela13[[Course/Subject code]:[Note]],2,FALSE)</f>
        <v>MULTIMODALNA DISKURZNA NALIZA</v>
      </c>
      <c r="N27" s="97" t="str">
        <f>VLOOKUP(Tabela1[[#This Row],[Koda predmeta]],Tabela13[[Course/Subject code]:[Note]],3,FALSE)</f>
        <v>MULTIMODAL DISCOURSE ANALYSIS</v>
      </c>
      <c r="O27" s="101"/>
      <c r="P27" s="102">
        <f>IF(VLOOKUP(Tabela1[[#This Row],[Koda predmeta]],Tabela13[[Course/Subject code]:[Note]],9,FALSE)&gt;0,VLOOKUP(Tabela1[[#This Row],[Koda predmeta]],Tabela13[[Course/Subject code]:[Note]],9,FALSE),"")</f>
        <v>3</v>
      </c>
      <c r="Q27" s="103">
        <f>IFERROR(Tabela1[[#This Row],[Kvote na predmetu]]-COUNTIFS(L:L,Tabela1[[#This Row],[Koda predmeta]],O:O,""),"")</f>
        <v>2</v>
      </c>
      <c r="R27" s="97"/>
      <c r="S27" s="97" t="str">
        <f>VLOOKUP(Tabela1[[#This Row],[Koda predmeta]],Tabela13[[Course/Subject code]:[Note]],4,FALSE)</f>
        <v>Department of English and American Studies</v>
      </c>
      <c r="T27" s="97" t="str">
        <f>VLOOKUP(Tabela1[[#This Row],[Koda predmeta]],Tabela13[[Course/Subject code]:[Note]],7,FALSE)</f>
        <v>Winter</v>
      </c>
      <c r="U27" s="97" t="str">
        <f>VLOOKUP(Tabela1[[#This Row],[Koda predmeta]],Tabela13[[Course/Subject code]:[Note]],10,FALSE)</f>
        <v>Only master level students of English</v>
      </c>
      <c r="V27" s="97">
        <f>VLOOKUP(Tabela1[[#This Row],[Koda predmeta]],Tabela13[[Course/Subject code]:[Note]],11,FALSE)</f>
        <v>0</v>
      </c>
      <c r="W27" s="105"/>
    </row>
    <row r="28" spans="1:23" s="105" customFormat="1" hidden="1" x14ac:dyDescent="0.25">
      <c r="A28" s="97"/>
      <c r="B28" s="97" t="s">
        <v>1213</v>
      </c>
      <c r="C28" s="142" t="s">
        <v>2866</v>
      </c>
      <c r="D28" s="142" t="s">
        <v>2865</v>
      </c>
      <c r="E28" s="97" t="str">
        <f>IFERROR(VLOOKUP(Tabela1[[#This Row],[Priimek]],'Seznam prijav AIPS'!$F$2:$W$100,11,FALSE),"")</f>
        <v>ema.oujezka01@upol.cz</v>
      </c>
      <c r="F28" s="99" t="s">
        <v>1307</v>
      </c>
      <c r="G28" s="97" t="s">
        <v>3051</v>
      </c>
      <c r="H28" s="105" t="str">
        <f>VLOOKUP(Tabela1[[#This Row],[Fakulteta koda]],Sporazumi!$C$2:$K$237,2,FALSE)</f>
        <v>UNIVERZITA PALACKEHO V OLOMOUCI</v>
      </c>
      <c r="I28" s="111" t="s">
        <v>1784</v>
      </c>
      <c r="J28" s="97" t="s">
        <v>2632</v>
      </c>
      <c r="K28" s="100">
        <f>VLOOKUP(Tabela1[[#This Row],[Fakulteta koda]],Sporazumi!$C$2:$K$237,9,FALSE)</f>
        <v>2</v>
      </c>
      <c r="L28" s="142" t="s">
        <v>669</v>
      </c>
      <c r="M28" s="97" t="str">
        <f>VLOOKUP(Tabela1[[#This Row],[Koda predmeta]],Tabela13[[Course/Subject code]:[Note]],2,FALSE)</f>
        <v>GEOGRAFIJA PREBIVALSTVA</v>
      </c>
      <c r="N28" s="97" t="str">
        <f>VLOOKUP(Tabela1[[#This Row],[Koda predmeta]],Tabela13[[Course/Subject code]:[Note]],3,FALSE)</f>
        <v>POPULATION GEOGRAPHY</v>
      </c>
      <c r="O28" s="101"/>
      <c r="P28" s="102" t="str">
        <f>IF(VLOOKUP(Tabela1[[#This Row],[Koda predmeta]],Tabela13[[Course/Subject code]:[Note]],9,FALSE)&gt;0,VLOOKUP(Tabela1[[#This Row],[Koda predmeta]],Tabela13[[Course/Subject code]:[Note]],9,FALSE),"")</f>
        <v/>
      </c>
      <c r="Q28" s="103" t="str">
        <f>IFERROR(Tabela1[[#This Row],[Kvote na predmetu]]-COUNTIFS(L:L,Tabela1[[#This Row],[Koda predmeta]],O:O,""),"")</f>
        <v/>
      </c>
      <c r="R28" s="97"/>
      <c r="S28" s="97" t="str">
        <f>VLOOKUP(Tabela1[[#This Row],[Koda predmeta]],Tabela13[[Course/Subject code]:[Note]],4,FALSE)</f>
        <v>Department of Geography</v>
      </c>
      <c r="T28" s="97" t="str">
        <f>VLOOKUP(Tabela1[[#This Row],[Koda predmeta]],Tabela13[[Course/Subject code]:[Note]],7,FALSE)</f>
        <v>Winter</v>
      </c>
      <c r="U28" s="97">
        <f>VLOOKUP(Tabela1[[#This Row],[Koda predmeta]],Tabela13[[Course/Subject code]:[Note]],10,FALSE)</f>
        <v>0</v>
      </c>
      <c r="V28" s="97">
        <f>VLOOKUP(Tabela1[[#This Row],[Koda predmeta]],Tabela13[[Course/Subject code]:[Note]],11,FALSE)</f>
        <v>0</v>
      </c>
    </row>
    <row r="29" spans="1:23" s="105" customFormat="1" hidden="1" x14ac:dyDescent="0.25">
      <c r="A29" s="97"/>
      <c r="B29" s="97" t="s">
        <v>1213</v>
      </c>
      <c r="C29" s="142" t="s">
        <v>2866</v>
      </c>
      <c r="D29" s="142" t="s">
        <v>2865</v>
      </c>
      <c r="E29" s="97" t="str">
        <f>IFERROR(VLOOKUP(Tabela1[[#This Row],[Priimek]],'Seznam prijav AIPS'!$F$2:$W$100,11,FALSE),"")</f>
        <v>ema.oujezka01@upol.cz</v>
      </c>
      <c r="F29" s="99" t="s">
        <v>1307</v>
      </c>
      <c r="G29" s="97" t="s">
        <v>3051</v>
      </c>
      <c r="H29" s="105" t="str">
        <f>VLOOKUP(Tabela1[[#This Row],[Fakulteta koda]],Sporazumi!$C$2:$K$237,2,FALSE)</f>
        <v>UNIVERZITA PALACKEHO V OLOMOUCI</v>
      </c>
      <c r="I29" s="111" t="s">
        <v>1784</v>
      </c>
      <c r="J29" s="97" t="s">
        <v>2632</v>
      </c>
      <c r="K29" s="100">
        <f>VLOOKUP(Tabela1[[#This Row],[Fakulteta koda]],Sporazumi!$C$2:$K$237,9,FALSE)</f>
        <v>2</v>
      </c>
      <c r="L29" s="142" t="s">
        <v>677</v>
      </c>
      <c r="M29" s="97" t="str">
        <f>VLOOKUP(Tabela1[[#This Row],[Koda predmeta]],Tabela13[[Course/Subject code]:[Note]],2,FALSE)</f>
        <v>EKONOMSKA GEOGRAFIJA</v>
      </c>
      <c r="N29" s="97" t="str">
        <f>VLOOKUP(Tabela1[[#This Row],[Koda predmeta]],Tabela13[[Course/Subject code]:[Note]],3,FALSE)</f>
        <v>ECONOMIC GEOGRAPHY</v>
      </c>
      <c r="O29" s="101"/>
      <c r="P29" s="102" t="str">
        <f>IF(VLOOKUP(Tabela1[[#This Row],[Koda predmeta]],Tabela13[[Course/Subject code]:[Note]],9,FALSE)&gt;0,VLOOKUP(Tabela1[[#This Row],[Koda predmeta]],Tabela13[[Course/Subject code]:[Note]],9,FALSE),"")</f>
        <v/>
      </c>
      <c r="Q29" s="103" t="str">
        <f>IFERROR(Tabela1[[#This Row],[Kvote na predmetu]]-COUNTIFS(L:L,Tabela1[[#This Row],[Koda predmeta]],O:O,""),"")</f>
        <v/>
      </c>
      <c r="R29" s="97"/>
      <c r="S29" s="97" t="str">
        <f>VLOOKUP(Tabela1[[#This Row],[Koda predmeta]],Tabela13[[Course/Subject code]:[Note]],4,FALSE)</f>
        <v>Department of Geography</v>
      </c>
      <c r="T29" s="97" t="str">
        <f>VLOOKUP(Tabela1[[#This Row],[Koda predmeta]],Tabela13[[Course/Subject code]:[Note]],7,FALSE)</f>
        <v>Winter</v>
      </c>
      <c r="U29" s="97">
        <f>VLOOKUP(Tabela1[[#This Row],[Koda predmeta]],Tabela13[[Course/Subject code]:[Note]],10,FALSE)</f>
        <v>0</v>
      </c>
      <c r="V29" s="97">
        <f>VLOOKUP(Tabela1[[#This Row],[Koda predmeta]],Tabela13[[Course/Subject code]:[Note]],11,FALSE)</f>
        <v>0</v>
      </c>
    </row>
    <row r="30" spans="1:23" s="105" customFormat="1" hidden="1" x14ac:dyDescent="0.25">
      <c r="A30" s="97"/>
      <c r="B30" s="97" t="s">
        <v>1213</v>
      </c>
      <c r="C30" s="142" t="s">
        <v>2866</v>
      </c>
      <c r="D30" s="142" t="s">
        <v>2865</v>
      </c>
      <c r="E30" s="97" t="str">
        <f>IFERROR(VLOOKUP(Tabela1[[#This Row],[Priimek]],'Seznam prijav AIPS'!$F$2:$W$100,11,FALSE),"")</f>
        <v>ema.oujezka01@upol.cz</v>
      </c>
      <c r="F30" s="99" t="s">
        <v>1307</v>
      </c>
      <c r="G30" s="97" t="s">
        <v>3051</v>
      </c>
      <c r="H30" s="105" t="str">
        <f>VLOOKUP(Tabela1[[#This Row],[Fakulteta koda]],Sporazumi!$C$2:$K$237,2,FALSE)</f>
        <v>UNIVERZITA PALACKEHO V OLOMOUCI</v>
      </c>
      <c r="I30" s="111" t="s">
        <v>1784</v>
      </c>
      <c r="J30" s="97" t="s">
        <v>2632</v>
      </c>
      <c r="K30" s="100">
        <f>VLOOKUP(Tabela1[[#This Row],[Fakulteta koda]],Sporazumi!$C$2:$K$237,9,FALSE)</f>
        <v>2</v>
      </c>
      <c r="L30" s="142" t="s">
        <v>685</v>
      </c>
      <c r="M30" s="97" t="str">
        <f>VLOOKUP(Tabela1[[#This Row],[Koda predmeta]],Tabela13[[Course/Subject code]:[Note]],2,FALSE)</f>
        <v>GEOGRAFIJA NASELIJ</v>
      </c>
      <c r="N30" s="97" t="str">
        <f>VLOOKUP(Tabela1[[#This Row],[Koda predmeta]],Tabela13[[Course/Subject code]:[Note]],3,FALSE)</f>
        <v>GEOGRAPHY OF SETTLEMENTS</v>
      </c>
      <c r="O30" s="101"/>
      <c r="P30" s="102" t="str">
        <f>IF(VLOOKUP(Tabela1[[#This Row],[Koda predmeta]],Tabela13[[Course/Subject code]:[Note]],9,FALSE)&gt;0,VLOOKUP(Tabela1[[#This Row],[Koda predmeta]],Tabela13[[Course/Subject code]:[Note]],9,FALSE),"")</f>
        <v/>
      </c>
      <c r="Q30" s="103" t="str">
        <f>IFERROR(Tabela1[[#This Row],[Kvote na predmetu]]-COUNTIFS(L:L,Tabela1[[#This Row],[Koda predmeta]],O:O,""),"")</f>
        <v/>
      </c>
      <c r="R30" s="97"/>
      <c r="S30" s="97" t="str">
        <f>VLOOKUP(Tabela1[[#This Row],[Koda predmeta]],Tabela13[[Course/Subject code]:[Note]],4,FALSE)</f>
        <v>Department of Geography</v>
      </c>
      <c r="T30" s="97" t="str">
        <f>VLOOKUP(Tabela1[[#This Row],[Koda predmeta]],Tabela13[[Course/Subject code]:[Note]],7,FALSE)</f>
        <v>Winter</v>
      </c>
      <c r="U30" s="97">
        <f>VLOOKUP(Tabela1[[#This Row],[Koda predmeta]],Tabela13[[Course/Subject code]:[Note]],10,FALSE)</f>
        <v>0</v>
      </c>
      <c r="V30" s="97">
        <f>VLOOKUP(Tabela1[[#This Row],[Koda predmeta]],Tabela13[[Course/Subject code]:[Note]],11,FALSE)</f>
        <v>0</v>
      </c>
    </row>
    <row r="31" spans="1:23" s="105" customFormat="1" hidden="1" x14ac:dyDescent="0.25">
      <c r="A31" s="97"/>
      <c r="B31" s="97" t="s">
        <v>1213</v>
      </c>
      <c r="C31" s="142" t="s">
        <v>2866</v>
      </c>
      <c r="D31" s="142" t="s">
        <v>2865</v>
      </c>
      <c r="E31" s="97" t="str">
        <f>IFERROR(VLOOKUP(Tabela1[[#This Row],[Priimek]],'Seznam prijav AIPS'!$F$2:$W$100,11,FALSE),"")</f>
        <v>ema.oujezka01@upol.cz</v>
      </c>
      <c r="F31" s="99" t="s">
        <v>1307</v>
      </c>
      <c r="G31" s="97" t="s">
        <v>3051</v>
      </c>
      <c r="H31" s="105" t="str">
        <f>VLOOKUP(Tabela1[[#This Row],[Fakulteta koda]],Sporazumi!$C$2:$K$237,2,FALSE)</f>
        <v>UNIVERZITA PALACKEHO V OLOMOUCI</v>
      </c>
      <c r="I31" s="111" t="s">
        <v>1784</v>
      </c>
      <c r="J31" s="97" t="s">
        <v>2632</v>
      </c>
      <c r="K31" s="100">
        <f>VLOOKUP(Tabela1[[#This Row],[Fakulteta koda]],Sporazumi!$C$2:$K$237,9,FALSE)</f>
        <v>2</v>
      </c>
      <c r="L31" s="142" t="s">
        <v>689</v>
      </c>
      <c r="M31" s="97" t="str">
        <f>VLOOKUP(Tabela1[[#This Row],[Koda predmeta]],Tabela13[[Course/Subject code]:[Note]],2,FALSE)</f>
        <v>EKOLOŠKA GEOGRAFIJA</v>
      </c>
      <c r="N31" s="97" t="str">
        <f>VLOOKUP(Tabela1[[#This Row],[Koda predmeta]],Tabela13[[Course/Subject code]:[Note]],3,FALSE)</f>
        <v>ECOLOGICAL GEOGRAPHY</v>
      </c>
      <c r="O31" s="101"/>
      <c r="P31" s="102" t="str">
        <f>IF(VLOOKUP(Tabela1[[#This Row],[Koda predmeta]],Tabela13[[Course/Subject code]:[Note]],9,FALSE)&gt;0,VLOOKUP(Tabela1[[#This Row],[Koda predmeta]],Tabela13[[Course/Subject code]:[Note]],9,FALSE),"")</f>
        <v/>
      </c>
      <c r="Q31" s="103" t="str">
        <f>IFERROR(Tabela1[[#This Row],[Kvote na predmetu]]-COUNTIFS(L:L,Tabela1[[#This Row],[Koda predmeta]],O:O,""),"")</f>
        <v/>
      </c>
      <c r="R31" s="97"/>
      <c r="S31" s="97" t="str">
        <f>VLOOKUP(Tabela1[[#This Row],[Koda predmeta]],Tabela13[[Course/Subject code]:[Note]],4,FALSE)</f>
        <v>Department of Geography</v>
      </c>
      <c r="T31" s="97" t="str">
        <f>VLOOKUP(Tabela1[[#This Row],[Koda predmeta]],Tabela13[[Course/Subject code]:[Note]],7,FALSE)</f>
        <v>Winter</v>
      </c>
      <c r="U31" s="97">
        <f>VLOOKUP(Tabela1[[#This Row],[Koda predmeta]],Tabela13[[Course/Subject code]:[Note]],10,FALSE)</f>
        <v>0</v>
      </c>
      <c r="V31" s="97">
        <f>VLOOKUP(Tabela1[[#This Row],[Koda predmeta]],Tabela13[[Course/Subject code]:[Note]],11,FALSE)</f>
        <v>0</v>
      </c>
    </row>
    <row r="32" spans="1:23" s="105" customFormat="1" hidden="1" x14ac:dyDescent="0.25">
      <c r="A32" s="97"/>
      <c r="B32" s="97" t="s">
        <v>1213</v>
      </c>
      <c r="C32" s="142" t="s">
        <v>2866</v>
      </c>
      <c r="D32" s="142" t="s">
        <v>2865</v>
      </c>
      <c r="E32" s="97" t="str">
        <f>IFERROR(VLOOKUP(Tabela1[[#This Row],[Priimek]],'Seznam prijav AIPS'!$F$2:$W$100,11,FALSE),"")</f>
        <v>ema.oujezka01@upol.cz</v>
      </c>
      <c r="F32" s="99" t="s">
        <v>1307</v>
      </c>
      <c r="G32" s="97" t="s">
        <v>3051</v>
      </c>
      <c r="H32" s="105" t="str">
        <f>VLOOKUP(Tabela1[[#This Row],[Fakulteta koda]],Sporazumi!$C$2:$K$237,2,FALSE)</f>
        <v>UNIVERZITA PALACKEHO V OLOMOUCI</v>
      </c>
      <c r="I32" s="111" t="s">
        <v>1784</v>
      </c>
      <c r="J32" s="97" t="s">
        <v>2632</v>
      </c>
      <c r="K32" s="100">
        <f>VLOOKUP(Tabela1[[#This Row],[Fakulteta koda]],Sporazumi!$C$2:$K$237,9,FALSE)</f>
        <v>2</v>
      </c>
      <c r="L32" s="142" t="s">
        <v>709</v>
      </c>
      <c r="M32" s="97" t="str">
        <f>VLOOKUP(Tabela1[[#This Row],[Koda predmeta]],Tabela13[[Course/Subject code]:[Note]],2,FALSE)</f>
        <v>KVANTITATIVNE METODE V GEOGRAFIJI</v>
      </c>
      <c r="N32" s="97" t="str">
        <f>VLOOKUP(Tabela1[[#This Row],[Koda predmeta]],Tabela13[[Course/Subject code]:[Note]],3,FALSE)</f>
        <v>QUANTITATIVE METHODS IN GEOGRAPHY</v>
      </c>
      <c r="O32" s="101"/>
      <c r="P32" s="102" t="str">
        <f>IF(VLOOKUP(Tabela1[[#This Row],[Koda predmeta]],Tabela13[[Course/Subject code]:[Note]],9,FALSE)&gt;0,VLOOKUP(Tabela1[[#This Row],[Koda predmeta]],Tabela13[[Course/Subject code]:[Note]],9,FALSE),"")</f>
        <v/>
      </c>
      <c r="Q32" s="103" t="str">
        <f>IFERROR(Tabela1[[#This Row],[Kvote na predmetu]]-COUNTIFS(L:L,Tabela1[[#This Row],[Koda predmeta]],O:O,""),"")</f>
        <v/>
      </c>
      <c r="R32" s="97"/>
      <c r="S32" s="97" t="str">
        <f>VLOOKUP(Tabela1[[#This Row],[Koda predmeta]],Tabela13[[Course/Subject code]:[Note]],4,FALSE)</f>
        <v>Department of Geography</v>
      </c>
      <c r="T32" s="97" t="str">
        <f>VLOOKUP(Tabela1[[#This Row],[Koda predmeta]],Tabela13[[Course/Subject code]:[Note]],7,FALSE)</f>
        <v>Winter</v>
      </c>
      <c r="U32" s="97">
        <f>VLOOKUP(Tabela1[[#This Row],[Koda predmeta]],Tabela13[[Course/Subject code]:[Note]],10,FALSE)</f>
        <v>0</v>
      </c>
      <c r="V32" s="97">
        <f>VLOOKUP(Tabela1[[#This Row],[Koda predmeta]],Tabela13[[Course/Subject code]:[Note]],11,FALSE)</f>
        <v>0</v>
      </c>
    </row>
    <row r="33" spans="1:23" s="155" customFormat="1" x14ac:dyDescent="0.25">
      <c r="A33" s="106"/>
      <c r="B33" s="106" t="s">
        <v>1213</v>
      </c>
      <c r="C33" s="120" t="s">
        <v>1929</v>
      </c>
      <c r="D33" s="120" t="s">
        <v>1928</v>
      </c>
      <c r="E33" s="106" t="str">
        <f>IFERROR(VLOOKUP(Tabela1[[#This Row],[Priimek]],'Seznam prijav AIPS'!$F$2:$W$100,11,FALSE),"")</f>
        <v>irenegonzlz5@gmail.com</v>
      </c>
      <c r="F33" s="99" t="s">
        <v>2692</v>
      </c>
      <c r="G33" s="106" t="s">
        <v>2690</v>
      </c>
      <c r="H33" s="106" t="str">
        <f>VLOOKUP(Tabela1[[#This Row],[Fakulteta koda]],Sporazumi!$C$2:$K$237,2,FALSE)</f>
        <v>UNIVERSIDAD DE LA LAGUNA</v>
      </c>
      <c r="I33" s="107" t="s">
        <v>1763</v>
      </c>
      <c r="J33" s="106" t="s">
        <v>1225</v>
      </c>
      <c r="K33" s="114" t="s">
        <v>3036</v>
      </c>
      <c r="L33" s="204" t="s">
        <v>46</v>
      </c>
      <c r="M33" s="106" t="str">
        <f>VLOOKUP(Tabela1[[#This Row],[Koda predmeta]],Tabela13[[Course/Subject code]:[Note]],2,FALSE)</f>
        <v>BRITANSKI DIALEKTI</v>
      </c>
      <c r="N33" s="106" t="str">
        <f>VLOOKUP(Tabela1[[#This Row],[Koda predmeta]],Tabela13[[Course/Subject code]:[Note]],3,FALSE)</f>
        <v>BRITISH DIALECTS</v>
      </c>
      <c r="O33" s="103"/>
      <c r="P33" s="103">
        <f>IF(VLOOKUP(Tabela1[[#This Row],[Koda predmeta]],Tabela13[[Course/Subject code]:[Note]],9,FALSE)&gt;0,VLOOKUP(Tabela1[[#This Row],[Koda predmeta]],Tabela13[[Course/Subject code]:[Note]],9,FALSE),"")</f>
        <v>3</v>
      </c>
      <c r="Q33" s="103">
        <f>IFERROR(Tabela1[[#This Row],[Kvote na predmetu]]-COUNTIFS(L:L,Tabela1[[#This Row],[Koda predmeta]],O:O,""),"")</f>
        <v>0</v>
      </c>
      <c r="R33" s="106"/>
      <c r="S33" s="106" t="str">
        <f>VLOOKUP(Tabela1[[#This Row],[Koda predmeta]],Tabela13[[Course/Subject code]:[Note]],4,FALSE)</f>
        <v>Department of English and American Studies</v>
      </c>
      <c r="T33" s="106" t="str">
        <f>VLOOKUP(Tabela1[[#This Row],[Koda predmeta]],Tabela13[[Course/Subject code]:[Note]],7,FALSE)</f>
        <v>Winter</v>
      </c>
      <c r="U33" s="106" t="str">
        <f>VLOOKUP(Tabela1[[#This Row],[Koda predmeta]],Tabela13[[Course/Subject code]:[Note]],10,FALSE)</f>
        <v>Only master level students of English</v>
      </c>
      <c r="V33" s="106" t="str">
        <f>VLOOKUP(Tabela1[[#This Row],[Koda predmeta]],Tabela13[[Course/Subject code]:[Note]],11,FALSE)</f>
        <v>Elective course. Subject to availability at the beginning of the semester.</v>
      </c>
      <c r="W33" s="106" t="s">
        <v>2706</v>
      </c>
    </row>
    <row r="34" spans="1:23" s="155" customFormat="1" x14ac:dyDescent="0.25">
      <c r="A34" s="106"/>
      <c r="B34" s="106" t="s">
        <v>1213</v>
      </c>
      <c r="C34" s="142" t="s">
        <v>2321</v>
      </c>
      <c r="D34" s="142" t="s">
        <v>2320</v>
      </c>
      <c r="E34" s="106" t="str">
        <f>IFERROR(VLOOKUP(Tabela1[[#This Row],[Priimek]],'Seznam prijav AIPS'!$F$2:$W$100,11,FALSE),"")</f>
        <v>ivirichter33@gmail.com</v>
      </c>
      <c r="F34" s="143" t="s">
        <v>2727</v>
      </c>
      <c r="G34" s="106" t="s">
        <v>3041</v>
      </c>
      <c r="H34" s="106" t="str">
        <f>VLOOKUP(Tabela1[[#This Row],[Fakulteta koda]],Sporazumi!$C$2:$K$237,2,FALSE)</f>
        <v xml:space="preserve">UNIVERSIDAD DE GRANADA </v>
      </c>
      <c r="I34" s="107" t="s">
        <v>1763</v>
      </c>
      <c r="J34" s="106"/>
      <c r="K34" s="108">
        <f>VLOOKUP(Tabela1[[#This Row],[Fakulteta koda]],Sporazumi!$C$2:$K$237,9,FALSE)</f>
        <v>2</v>
      </c>
      <c r="L34" s="142" t="s">
        <v>46</v>
      </c>
      <c r="M34" s="106" t="str">
        <f>VLOOKUP(Tabela1[[#This Row],[Koda predmeta]],Tabela13[[Course/Subject code]:[Note]],2,FALSE)</f>
        <v>BRITANSKI DIALEKTI</v>
      </c>
      <c r="N34" s="106" t="str">
        <f>VLOOKUP(Tabela1[[#This Row],[Koda predmeta]],Tabela13[[Course/Subject code]:[Note]],3,FALSE)</f>
        <v>BRITISH DIALECTS</v>
      </c>
      <c r="O34" s="101"/>
      <c r="P34" s="103">
        <f>IF(VLOOKUP(Tabela1[[#This Row],[Koda predmeta]],Tabela13[[Course/Subject code]:[Note]],9,FALSE)&gt;0,VLOOKUP(Tabela1[[#This Row],[Koda predmeta]],Tabela13[[Course/Subject code]:[Note]],9,FALSE),"")</f>
        <v>3</v>
      </c>
      <c r="Q34" s="103">
        <f>IFERROR(Tabela1[[#This Row],[Kvote na predmetu]]-COUNTIFS(L:L,Tabela1[[#This Row],[Koda predmeta]],O:O,""),"")</f>
        <v>0</v>
      </c>
      <c r="R34" s="106"/>
      <c r="S34" s="106" t="str">
        <f>VLOOKUP(Tabela1[[#This Row],[Koda predmeta]],Tabela13[[Course/Subject code]:[Note]],4,FALSE)</f>
        <v>Department of English and American Studies</v>
      </c>
      <c r="T34" s="106" t="str">
        <f>VLOOKUP(Tabela1[[#This Row],[Koda predmeta]],Tabela13[[Course/Subject code]:[Note]],7,FALSE)</f>
        <v>Winter</v>
      </c>
      <c r="U34" s="106" t="str">
        <f>VLOOKUP(Tabela1[[#This Row],[Koda predmeta]],Tabela13[[Course/Subject code]:[Note]],10,FALSE)</f>
        <v>Only master level students of English</v>
      </c>
      <c r="V34" s="106" t="str">
        <f>VLOOKUP(Tabela1[[#This Row],[Koda predmeta]],Tabela13[[Course/Subject code]:[Note]],11,FALSE)</f>
        <v>Elective course. Subject to availability at the beginning of the semester.</v>
      </c>
      <c r="W34" s="105"/>
    </row>
    <row r="35" spans="1:23" s="156" customFormat="1" x14ac:dyDescent="0.25">
      <c r="A35" s="23"/>
      <c r="B35" s="23" t="s">
        <v>1209</v>
      </c>
      <c r="C35" s="59" t="s">
        <v>2697</v>
      </c>
      <c r="D35" s="59" t="s">
        <v>2698</v>
      </c>
      <c r="E35" s="17" t="str">
        <f>IFERROR(VLOOKUP(Tabela1[[#This Row],[Priimek]],'Seznam prijav AIPS'!$F$2:$W$100,11,FALSE),"")</f>
        <v/>
      </c>
      <c r="F35" s="25" t="s">
        <v>2699</v>
      </c>
      <c r="G35" s="23" t="s">
        <v>2696</v>
      </c>
      <c r="H35" s="23" t="s">
        <v>2700</v>
      </c>
      <c r="I35" s="24" t="s">
        <v>1763</v>
      </c>
      <c r="J35" s="23"/>
      <c r="K35" s="26"/>
      <c r="L35" s="251" t="s">
        <v>104</v>
      </c>
      <c r="M35" s="23" t="str">
        <f>VLOOKUP(Tabela1[[#This Row],[Koda predmeta]],Tabela13[[Course/Subject code]:[Note]],2,FALSE)</f>
        <v>OTROŠKA KNJIŽEVNOST</v>
      </c>
      <c r="N35" s="23" t="str">
        <f>VLOOKUP(Tabela1[[#This Row],[Koda predmeta]],Tabela13[[Course/Subject code]:[Note]],3,FALSE)</f>
        <v>CHILDREN'S LITERATURE</v>
      </c>
      <c r="O35" s="27" t="s">
        <v>2219</v>
      </c>
      <c r="P35" s="28">
        <f>IF(VLOOKUP(Tabela1[[#This Row],[Koda predmeta]],Tabela13[[Course/Subject code]:[Note]],9,FALSE)&gt;0,VLOOKUP(Tabela1[[#This Row],[Koda predmeta]],Tabela13[[Course/Subject code]:[Note]],9,FALSE),"")</f>
        <v>6</v>
      </c>
      <c r="Q35" s="28">
        <f>IFERROR(Tabela1[[#This Row],[Kvote na predmetu]]-COUNTIFS(L:L,Tabela1[[#This Row],[Koda predmeta]],O:O,""),"")</f>
        <v>-1</v>
      </c>
      <c r="R35" s="23"/>
      <c r="S35" s="23" t="str">
        <f>VLOOKUP(Tabela1[[#This Row],[Koda predmeta]],Tabela13[[Course/Subject code]:[Note]],4,FALSE)</f>
        <v>Department of English and American Studies</v>
      </c>
      <c r="T35" s="23" t="str">
        <f>VLOOKUP(Tabela1[[#This Row],[Koda predmeta]],Tabela13[[Course/Subject code]:[Note]],7,FALSE)</f>
        <v>Winter</v>
      </c>
      <c r="U35" s="23" t="str">
        <f>VLOOKUP(Tabela1[[#This Row],[Koda predmeta]],Tabela13[[Course/Subject code]:[Note]],10,FALSE)</f>
        <v>Only students of English</v>
      </c>
      <c r="V35" s="23" t="str">
        <f>VLOOKUP(Tabela1[[#This Row],[Koda predmeta]],Tabela13[[Course/Subject code]:[Note]],11,FALSE)</f>
        <v>Elective course. Subject to availability at the beginning of the semester.</v>
      </c>
      <c r="W35" s="23"/>
    </row>
    <row r="36" spans="1:23" s="155" customFormat="1" hidden="1" x14ac:dyDescent="0.25">
      <c r="A36" s="129"/>
      <c r="B36" s="129" t="s">
        <v>1213</v>
      </c>
      <c r="C36" s="137" t="s">
        <v>2493</v>
      </c>
      <c r="D36" s="137" t="s">
        <v>2492</v>
      </c>
      <c r="E36" s="129" t="str">
        <f>IFERROR(VLOOKUP(Tabela1[[#This Row],[Priimek]],'Seznam prijav AIPS'!$F$2:$W$100,11,FALSE),"")</f>
        <v>lucasmainar2006@gmail.com</v>
      </c>
      <c r="F36" s="130" t="s">
        <v>2712</v>
      </c>
      <c r="G36" s="157" t="s">
        <v>2194</v>
      </c>
      <c r="H36" s="155" t="str">
        <f>VLOOKUP(Tabela1[[#This Row],[Fakulteta koda]],Sporazumi!$C$2:$K$237,2,FALSE)</f>
        <v>UNIVERSIDAD DE ALCALA</v>
      </c>
      <c r="I36" s="131" t="s">
        <v>1763</v>
      </c>
      <c r="J36" s="129" t="s">
        <v>3016</v>
      </c>
      <c r="K36" s="132" t="str">
        <f>VLOOKUP(Tabela1[[#This Row],[Fakulteta koda]],Sporazumi!$C$2:$K$237,9,FALSE)</f>
        <v>8 (skupno s PEF)</v>
      </c>
      <c r="L36" s="137" t="s">
        <v>501</v>
      </c>
      <c r="M36" s="129" t="str">
        <f>VLOOKUP(Tabela1[[#This Row],[Koda predmeta]],Tabela13[[Course/Subject code]:[Note]],2,FALSE)</f>
        <v>ZGODOVINA PSIHIČNEGA</v>
      </c>
      <c r="N36" s="129" t="str">
        <f>VLOOKUP(Tabela1[[#This Row],[Koda predmeta]],Tabela13[[Course/Subject code]:[Note]],3,FALSE)</f>
        <v>HISTORY OF THE MENTAL</v>
      </c>
      <c r="O36" s="133"/>
      <c r="P36" s="134" t="str">
        <f>IF(VLOOKUP(Tabela1[[#This Row],[Koda predmeta]],Tabela13[[Course/Subject code]:[Note]],9,FALSE)&gt;0,VLOOKUP(Tabela1[[#This Row],[Koda predmeta]],Tabela13[[Course/Subject code]:[Note]],9,FALSE),"")</f>
        <v/>
      </c>
      <c r="Q36" s="135" t="str">
        <f>IFERROR(Tabela1[[#This Row],[Kvote na predmetu]]-COUNTIFS(L:L,Tabela1[[#This Row],[Koda predmeta]],O:O,""),"")</f>
        <v/>
      </c>
      <c r="R36" s="129"/>
      <c r="S36" s="129" t="str">
        <f>VLOOKUP(Tabela1[[#This Row],[Koda predmeta]],Tabela13[[Course/Subject code]:[Note]],4,FALSE)</f>
        <v>Department of Psychology</v>
      </c>
      <c r="T36" s="129" t="str">
        <f>VLOOKUP(Tabela1[[#This Row],[Koda predmeta]],Tabela13[[Course/Subject code]:[Note]],7,FALSE)</f>
        <v>Winter</v>
      </c>
      <c r="U36" s="129">
        <f>VLOOKUP(Tabela1[[#This Row],[Koda predmeta]],Tabela13[[Course/Subject code]:[Note]],10,FALSE)</f>
        <v>0</v>
      </c>
      <c r="V36" s="129">
        <f>VLOOKUP(Tabela1[[#This Row],[Koda predmeta]],Tabela13[[Course/Subject code]:[Note]],11,FALSE)</f>
        <v>0</v>
      </c>
    </row>
    <row r="37" spans="1:23" s="156" customFormat="1" x14ac:dyDescent="0.25">
      <c r="A37" s="159"/>
      <c r="B37" s="159" t="s">
        <v>1213</v>
      </c>
      <c r="C37" s="89" t="s">
        <v>2963</v>
      </c>
      <c r="D37" s="89" t="s">
        <v>2962</v>
      </c>
      <c r="E37" s="156" t="str">
        <f>IFERROR(VLOOKUP(Tabela1[[#This Row],[Priimek]],'Seznam prijav AIPS'!$F$2:$W$100,11,FALSE),"")</f>
        <v>anastasija.simic@icloud.com</v>
      </c>
      <c r="F37" s="160" t="s">
        <v>2971</v>
      </c>
      <c r="G37" s="159" t="s">
        <v>3053</v>
      </c>
      <c r="H37" s="159" t="s">
        <v>2972</v>
      </c>
      <c r="I37" s="159" t="s">
        <v>2002</v>
      </c>
      <c r="J37" s="159" t="s">
        <v>3054</v>
      </c>
      <c r="K37" s="159" t="e">
        <f>VLOOKUP(Tabela1[[#This Row],[Fakulteta koda]],Sporazumi!$C$2:$K$237,9,FALSE)</f>
        <v>#N/A</v>
      </c>
      <c r="L37" s="249" t="s">
        <v>104</v>
      </c>
      <c r="M37" s="159" t="str">
        <f>VLOOKUP(Tabela1[[#This Row],[Koda predmeta]],Tabela13[[Course/Subject code]:[Note]],2,FALSE)</f>
        <v>OTROŠKA KNJIŽEVNOST</v>
      </c>
      <c r="N37" s="159" t="str">
        <f>VLOOKUP(Tabela1[[#This Row],[Koda predmeta]],Tabela13[[Course/Subject code]:[Note]],3,FALSE)</f>
        <v>CHILDREN'S LITERATURE</v>
      </c>
      <c r="O37" s="92" t="s">
        <v>2219</v>
      </c>
      <c r="P37" s="92">
        <f>IF(VLOOKUP(Tabela1[[#This Row],[Koda predmeta]],Tabela13[[Course/Subject code]:[Note]],9,FALSE)&gt;0,VLOOKUP(Tabela1[[#This Row],[Koda predmeta]],Tabela13[[Course/Subject code]:[Note]],9,FALSE),"")</f>
        <v>6</v>
      </c>
      <c r="Q37" s="92">
        <f>IFERROR(Tabela1[[#This Row],[Kvote na predmetu]]-COUNTIFS(L:L,Tabela1[[#This Row],[Koda predmeta]],O:O,""),"")</f>
        <v>-1</v>
      </c>
      <c r="R37" s="159"/>
      <c r="S37" s="159" t="str">
        <f>VLOOKUP(Tabela1[[#This Row],[Koda predmeta]],Tabela13[[Course/Subject code]:[Note]],4,FALSE)</f>
        <v>Department of English and American Studies</v>
      </c>
      <c r="T37" s="159" t="str">
        <f>VLOOKUP(Tabela1[[#This Row],[Koda predmeta]],Tabela13[[Course/Subject code]:[Note]],7,FALSE)</f>
        <v>Winter</v>
      </c>
      <c r="U37" s="159" t="str">
        <f>VLOOKUP(Tabela1[[#This Row],[Koda predmeta]],Tabela13[[Course/Subject code]:[Note]],10,FALSE)</f>
        <v>Only students of English</v>
      </c>
      <c r="V37" s="159" t="str">
        <f>VLOOKUP(Tabela1[[#This Row],[Koda predmeta]],Tabela13[[Course/Subject code]:[Note]],11,FALSE)</f>
        <v>Elective course. Subject to availability at the beginning of the semester.</v>
      </c>
      <c r="W37" s="159"/>
    </row>
    <row r="38" spans="1:23" s="155" customFormat="1" hidden="1" x14ac:dyDescent="0.25">
      <c r="A38" s="129"/>
      <c r="B38" s="129" t="s">
        <v>1213</v>
      </c>
      <c r="C38" s="137" t="s">
        <v>2493</v>
      </c>
      <c r="D38" s="137" t="s">
        <v>2492</v>
      </c>
      <c r="E38" s="129" t="str">
        <f>IFERROR(VLOOKUP(Tabela1[[#This Row],[Priimek]],'Seznam prijav AIPS'!$F$2:$W$100,11,FALSE),"")</f>
        <v>lucasmainar2006@gmail.com</v>
      </c>
      <c r="F38" s="130" t="s">
        <v>2712</v>
      </c>
      <c r="G38" s="157" t="s">
        <v>2194</v>
      </c>
      <c r="H38" s="155" t="str">
        <f>VLOOKUP(Tabela1[[#This Row],[Fakulteta koda]],Sporazumi!$C$2:$K$237,2,FALSE)</f>
        <v>UNIVERSIDAD DE ALCALA</v>
      </c>
      <c r="I38" s="131" t="s">
        <v>1763</v>
      </c>
      <c r="J38" s="129" t="s">
        <v>3016</v>
      </c>
      <c r="K38" s="132" t="str">
        <f>VLOOKUP(Tabela1[[#This Row],[Fakulteta koda]],Sporazumi!$C$2:$K$237,9,FALSE)</f>
        <v>8 (skupno s PEF)</v>
      </c>
      <c r="L38" s="137" t="s">
        <v>505</v>
      </c>
      <c r="M38" s="129" t="str">
        <f>VLOOKUP(Tabela1[[#This Row],[Koda predmeta]],Tabela13[[Course/Subject code]:[Note]],2,FALSE)</f>
        <v>KRITIČNO MIŠLJENJE Z OSNOVAMI ARGUMENTACIJE</v>
      </c>
      <c r="N38" s="129" t="str">
        <f>VLOOKUP(Tabela1[[#This Row],[Koda predmeta]],Tabela13[[Course/Subject code]:[Note]],3,FALSE)</f>
        <v>CRITICAL THINKING WITH ELEMENTARY ARGUMENTATION</v>
      </c>
      <c r="O38" s="133"/>
      <c r="P38" s="134" t="str">
        <f>IF(VLOOKUP(Tabela1[[#This Row],[Koda predmeta]],Tabela13[[Course/Subject code]:[Note]],9,FALSE)&gt;0,VLOOKUP(Tabela1[[#This Row],[Koda predmeta]],Tabela13[[Course/Subject code]:[Note]],9,FALSE),"")</f>
        <v/>
      </c>
      <c r="Q38" s="135" t="str">
        <f>IFERROR(Tabela1[[#This Row],[Kvote na predmetu]]-COUNTIFS(L:L,Tabela1[[#This Row],[Koda predmeta]],O:O,""),"")</f>
        <v/>
      </c>
      <c r="R38" s="129"/>
      <c r="S38" s="129" t="str">
        <f>VLOOKUP(Tabela1[[#This Row],[Koda predmeta]],Tabela13[[Course/Subject code]:[Note]],4,FALSE)</f>
        <v>Department of Psychology</v>
      </c>
      <c r="T38" s="129" t="str">
        <f>VLOOKUP(Tabela1[[#This Row],[Koda predmeta]],Tabela13[[Course/Subject code]:[Note]],7,FALSE)</f>
        <v>Winter</v>
      </c>
      <c r="U38" s="129">
        <f>VLOOKUP(Tabela1[[#This Row],[Koda predmeta]],Tabela13[[Course/Subject code]:[Note]],10,FALSE)</f>
        <v>0</v>
      </c>
      <c r="V38" s="129" t="str">
        <f>VLOOKUP(Tabela1[[#This Row],[Koda predmeta]],Tabela13[[Course/Subject code]:[Note]],11,FALSE)</f>
        <v>Elective course. Subject to availability at the beginning of the semester.</v>
      </c>
    </row>
    <row r="39" spans="1:23" s="155" customFormat="1" x14ac:dyDescent="0.25">
      <c r="A39" s="106"/>
      <c r="B39" s="106" t="s">
        <v>1213</v>
      </c>
      <c r="C39" s="120" t="s">
        <v>2044</v>
      </c>
      <c r="D39" s="120" t="s">
        <v>2043</v>
      </c>
      <c r="E39" s="106" t="str">
        <f>IFERROR(VLOOKUP(Tabela1[[#This Row],[Priimek]],'Seznam prijav AIPS'!$F$2:$W$100,11,FALSE),"")</f>
        <v>doretagollo85@gmail.com</v>
      </c>
      <c r="F39" s="143" t="s">
        <v>2689</v>
      </c>
      <c r="G39" s="106" t="s">
        <v>2690</v>
      </c>
      <c r="H39" s="106" t="str">
        <f>VLOOKUP(Tabela1[[#This Row],[Fakulteta koda]],Sporazumi!$C$2:$K$237,2,FALSE)</f>
        <v>UNIVERSITAT DE VALENCIA (ESTUDI GENERAL) UVEG</v>
      </c>
      <c r="I39" s="107" t="s">
        <v>1763</v>
      </c>
      <c r="J39" s="106" t="s">
        <v>1225</v>
      </c>
      <c r="K39" s="114" t="s">
        <v>2691</v>
      </c>
      <c r="L39" s="204" t="s">
        <v>104</v>
      </c>
      <c r="M39" s="106" t="str">
        <f>VLOOKUP(Tabela1[[#This Row],[Koda predmeta]],Tabela13[[Course/Subject code]:[Note]],2,FALSE)</f>
        <v>OTROŠKA KNJIŽEVNOST</v>
      </c>
      <c r="N39" s="106" t="str">
        <f>VLOOKUP(Tabela1[[#This Row],[Koda predmeta]],Tabela13[[Course/Subject code]:[Note]],3,FALSE)</f>
        <v>CHILDREN'S LITERATURE</v>
      </c>
      <c r="O39" s="101"/>
      <c r="P39" s="103">
        <f>IF(VLOOKUP(Tabela1[[#This Row],[Koda predmeta]],Tabela13[[Course/Subject code]:[Note]],9,FALSE)&gt;0,VLOOKUP(Tabela1[[#This Row],[Koda predmeta]],Tabela13[[Course/Subject code]:[Note]],9,FALSE),"")</f>
        <v>6</v>
      </c>
      <c r="Q39" s="103">
        <f>IFERROR(Tabela1[[#This Row],[Kvote na predmetu]]-COUNTIFS(L:L,Tabela1[[#This Row],[Koda predmeta]],O:O,""),"")</f>
        <v>-1</v>
      </c>
      <c r="R39" s="106"/>
      <c r="S39" s="106" t="str">
        <f>VLOOKUP(Tabela1[[#This Row],[Koda predmeta]],Tabela13[[Course/Subject code]:[Note]],4,FALSE)</f>
        <v>Department of English and American Studies</v>
      </c>
      <c r="T39" s="106" t="str">
        <f>VLOOKUP(Tabela1[[#This Row],[Koda predmeta]],Tabela13[[Course/Subject code]:[Note]],7,FALSE)</f>
        <v>Winter</v>
      </c>
      <c r="U39" s="106" t="str">
        <f>VLOOKUP(Tabela1[[#This Row],[Koda predmeta]],Tabela13[[Course/Subject code]:[Note]],10,FALSE)</f>
        <v>Only students of English</v>
      </c>
      <c r="V39" s="106" t="str">
        <f>VLOOKUP(Tabela1[[#This Row],[Koda predmeta]],Tabela13[[Course/Subject code]:[Note]],11,FALSE)</f>
        <v>Elective course. Subject to availability at the beginning of the semester.</v>
      </c>
      <c r="W39" s="106"/>
    </row>
    <row r="40" spans="1:23" s="105" customFormat="1" hidden="1" x14ac:dyDescent="0.25">
      <c r="A40" s="97"/>
      <c r="B40" s="97" t="s">
        <v>1213</v>
      </c>
      <c r="C40" s="142" t="s">
        <v>2808</v>
      </c>
      <c r="D40" s="142" t="s">
        <v>2807</v>
      </c>
      <c r="E40" s="97" t="str">
        <f>IFERROR(VLOOKUP(Tabela1[[#This Row],[Priimek]],'Seznam prijav AIPS'!$F$2:$W$100,11,FALSE),"")</f>
        <v>luciaapilanez@gmail.com</v>
      </c>
      <c r="F40" s="99" t="s">
        <v>3049</v>
      </c>
      <c r="G40" s="109" t="s">
        <v>3052</v>
      </c>
      <c r="H40" s="105" t="str">
        <f>VLOOKUP(Tabela1[[#This Row],[Fakulteta koda]],Sporazumi!$C$2:$K$237,2,FALSE)</f>
        <v>UNIVERSIDAD DEL PAIS VASCO/EUSKAL HERRIKO UNIBERTSITATEA</v>
      </c>
      <c r="I40" s="98" t="s">
        <v>1763</v>
      </c>
      <c r="J40" s="97" t="s">
        <v>3016</v>
      </c>
      <c r="K40" s="100">
        <f>VLOOKUP(Tabela1[[#This Row],[Fakulteta koda]],Sporazumi!$C$2:$K$237,9,FALSE)</f>
        <v>2</v>
      </c>
      <c r="L40" s="142" t="s">
        <v>677</v>
      </c>
      <c r="M40" s="97" t="str">
        <f>VLOOKUP(Tabela1[[#This Row],[Koda predmeta]],Tabela13[[Course/Subject code]:[Note]],2,FALSE)</f>
        <v>EKONOMSKA GEOGRAFIJA</v>
      </c>
      <c r="N40" s="97" t="str">
        <f>VLOOKUP(Tabela1[[#This Row],[Koda predmeta]],Tabela13[[Course/Subject code]:[Note]],3,FALSE)</f>
        <v>ECONOMIC GEOGRAPHY</v>
      </c>
      <c r="O40" s="101"/>
      <c r="P40" s="102" t="str">
        <f>IF(VLOOKUP(Tabela1[[#This Row],[Koda predmeta]],Tabela13[[Course/Subject code]:[Note]],9,FALSE)&gt;0,VLOOKUP(Tabela1[[#This Row],[Koda predmeta]],Tabela13[[Course/Subject code]:[Note]],9,FALSE),"")</f>
        <v/>
      </c>
      <c r="Q40" s="103" t="str">
        <f>IFERROR(Tabela1[[#This Row],[Kvote na predmetu]]-COUNTIFS(L:L,Tabela1[[#This Row],[Koda predmeta]],O:O,""),"")</f>
        <v/>
      </c>
      <c r="R40" s="97"/>
      <c r="S40" s="97" t="str">
        <f>VLOOKUP(Tabela1[[#This Row],[Koda predmeta]],Tabela13[[Course/Subject code]:[Note]],4,FALSE)</f>
        <v>Department of Geography</v>
      </c>
      <c r="T40" s="97" t="str">
        <f>VLOOKUP(Tabela1[[#This Row],[Koda predmeta]],Tabela13[[Course/Subject code]:[Note]],7,FALSE)</f>
        <v>Winter</v>
      </c>
      <c r="U40" s="97">
        <f>VLOOKUP(Tabela1[[#This Row],[Koda predmeta]],Tabela13[[Course/Subject code]:[Note]],10,FALSE)</f>
        <v>0</v>
      </c>
      <c r="V40" s="97">
        <f>VLOOKUP(Tabela1[[#This Row],[Koda predmeta]],Tabela13[[Course/Subject code]:[Note]],11,FALSE)</f>
        <v>0</v>
      </c>
    </row>
    <row r="41" spans="1:23" s="105" customFormat="1" hidden="1" x14ac:dyDescent="0.25">
      <c r="A41" s="97"/>
      <c r="B41" s="97" t="s">
        <v>1213</v>
      </c>
      <c r="C41" s="142" t="s">
        <v>2808</v>
      </c>
      <c r="D41" s="142" t="s">
        <v>2807</v>
      </c>
      <c r="E41" s="97" t="str">
        <f>IFERROR(VLOOKUP(Tabela1[[#This Row],[Priimek]],'Seznam prijav AIPS'!$F$2:$W$100,11,FALSE),"")</f>
        <v>luciaapilanez@gmail.com</v>
      </c>
      <c r="F41" s="99" t="s">
        <v>3049</v>
      </c>
      <c r="G41" s="109" t="s">
        <v>3052</v>
      </c>
      <c r="H41" s="105" t="str">
        <f>VLOOKUP(Tabela1[[#This Row],[Fakulteta koda]],Sporazumi!$C$2:$K$237,2,FALSE)</f>
        <v>UNIVERSIDAD DEL PAIS VASCO/EUSKAL HERRIKO UNIBERTSITATEA</v>
      </c>
      <c r="I41" s="98" t="s">
        <v>1763</v>
      </c>
      <c r="J41" s="97" t="s">
        <v>3016</v>
      </c>
      <c r="K41" s="100">
        <f>VLOOKUP(Tabela1[[#This Row],[Fakulteta koda]],Sporazumi!$C$2:$K$237,9,FALSE)</f>
        <v>2</v>
      </c>
      <c r="L41" s="142" t="s">
        <v>709</v>
      </c>
      <c r="M41" s="97" t="str">
        <f>VLOOKUP(Tabela1[[#This Row],[Koda predmeta]],Tabela13[[Course/Subject code]:[Note]],2,FALSE)</f>
        <v>KVANTITATIVNE METODE V GEOGRAFIJI</v>
      </c>
      <c r="N41" s="97" t="str">
        <f>VLOOKUP(Tabela1[[#This Row],[Koda predmeta]],Tabela13[[Course/Subject code]:[Note]],3,FALSE)</f>
        <v>QUANTITATIVE METHODS IN GEOGRAPHY</v>
      </c>
      <c r="O41" s="101"/>
      <c r="P41" s="102" t="str">
        <f>IF(VLOOKUP(Tabela1[[#This Row],[Koda predmeta]],Tabela13[[Course/Subject code]:[Note]],9,FALSE)&gt;0,VLOOKUP(Tabela1[[#This Row],[Koda predmeta]],Tabela13[[Course/Subject code]:[Note]],9,FALSE),"")</f>
        <v/>
      </c>
      <c r="Q41" s="103" t="str">
        <f>IFERROR(Tabela1[[#This Row],[Kvote na predmetu]]-COUNTIFS(L:L,Tabela1[[#This Row],[Koda predmeta]],O:O,""),"")</f>
        <v/>
      </c>
      <c r="R41" s="97"/>
      <c r="S41" s="97" t="str">
        <f>VLOOKUP(Tabela1[[#This Row],[Koda predmeta]],Tabela13[[Course/Subject code]:[Note]],4,FALSE)</f>
        <v>Department of Geography</v>
      </c>
      <c r="T41" s="97" t="str">
        <f>VLOOKUP(Tabela1[[#This Row],[Koda predmeta]],Tabela13[[Course/Subject code]:[Note]],7,FALSE)</f>
        <v>Winter</v>
      </c>
      <c r="U41" s="97">
        <f>VLOOKUP(Tabela1[[#This Row],[Koda predmeta]],Tabela13[[Course/Subject code]:[Note]],10,FALSE)</f>
        <v>0</v>
      </c>
      <c r="V41" s="97">
        <f>VLOOKUP(Tabela1[[#This Row],[Koda predmeta]],Tabela13[[Course/Subject code]:[Note]],11,FALSE)</f>
        <v>0</v>
      </c>
    </row>
    <row r="42" spans="1:23" s="105" customFormat="1" hidden="1" x14ac:dyDescent="0.25">
      <c r="A42" s="97"/>
      <c r="B42" s="97" t="s">
        <v>1213</v>
      </c>
      <c r="C42" s="142" t="s">
        <v>2808</v>
      </c>
      <c r="D42" s="142" t="s">
        <v>2807</v>
      </c>
      <c r="E42" s="97" t="str">
        <f>IFERROR(VLOOKUP(Tabela1[[#This Row],[Priimek]],'Seznam prijav AIPS'!$F$2:$W$100,11,FALSE),"")</f>
        <v>luciaapilanez@gmail.com</v>
      </c>
      <c r="F42" s="99" t="s">
        <v>3049</v>
      </c>
      <c r="G42" s="109" t="s">
        <v>3052</v>
      </c>
      <c r="H42" s="105" t="str">
        <f>VLOOKUP(Tabela1[[#This Row],[Fakulteta koda]],Sporazumi!$C$2:$K$237,2,FALSE)</f>
        <v>UNIVERSIDAD DEL PAIS VASCO/EUSKAL HERRIKO UNIBERTSITATEA</v>
      </c>
      <c r="I42" s="98" t="s">
        <v>1763</v>
      </c>
      <c r="J42" s="97" t="s">
        <v>3016</v>
      </c>
      <c r="K42" s="100">
        <f>VLOOKUP(Tabela1[[#This Row],[Fakulteta koda]],Sporazumi!$C$2:$K$237,9,FALSE)</f>
        <v>2</v>
      </c>
      <c r="L42" s="142" t="s">
        <v>733</v>
      </c>
      <c r="M42" s="97" t="str">
        <f>VLOOKUP(Tabela1[[#This Row],[Koda predmeta]],Tabela13[[Course/Subject code]:[Note]],2,FALSE)</f>
        <v>UREJANJE PROSTORA</v>
      </c>
      <c r="N42" s="97" t="str">
        <f>VLOOKUP(Tabela1[[#This Row],[Koda predmeta]],Tabela13[[Course/Subject code]:[Note]],3,FALSE)</f>
        <v>SPATIAL PLANNING</v>
      </c>
      <c r="O42" s="101"/>
      <c r="P42" s="102" t="str">
        <f>IF(VLOOKUP(Tabela1[[#This Row],[Koda predmeta]],Tabela13[[Course/Subject code]:[Note]],9,FALSE)&gt;0,VLOOKUP(Tabela1[[#This Row],[Koda predmeta]],Tabela13[[Course/Subject code]:[Note]],9,FALSE),"")</f>
        <v/>
      </c>
      <c r="Q42" s="103" t="str">
        <f>IFERROR(Tabela1[[#This Row],[Kvote na predmetu]]-COUNTIFS(L:L,Tabela1[[#This Row],[Koda predmeta]],O:O,""),"")</f>
        <v/>
      </c>
      <c r="R42" s="97"/>
      <c r="S42" s="97" t="str">
        <f>VLOOKUP(Tabela1[[#This Row],[Koda predmeta]],Tabela13[[Course/Subject code]:[Note]],4,FALSE)</f>
        <v>Department of Geography</v>
      </c>
      <c r="T42" s="97" t="str">
        <f>VLOOKUP(Tabela1[[#This Row],[Koda predmeta]],Tabela13[[Course/Subject code]:[Note]],7,FALSE)</f>
        <v>Winter</v>
      </c>
      <c r="U42" s="97">
        <f>VLOOKUP(Tabela1[[#This Row],[Koda predmeta]],Tabela13[[Course/Subject code]:[Note]],10,FALSE)</f>
        <v>0</v>
      </c>
      <c r="V42" s="97">
        <f>VLOOKUP(Tabela1[[#This Row],[Koda predmeta]],Tabela13[[Course/Subject code]:[Note]],11,FALSE)</f>
        <v>0</v>
      </c>
    </row>
    <row r="43" spans="1:23" s="105" customFormat="1" hidden="1" x14ac:dyDescent="0.25">
      <c r="A43" s="97"/>
      <c r="B43" s="97" t="s">
        <v>1213</v>
      </c>
      <c r="C43" s="142" t="s">
        <v>2808</v>
      </c>
      <c r="D43" s="142" t="s">
        <v>2807</v>
      </c>
      <c r="E43" s="97" t="str">
        <f>IFERROR(VLOOKUP(Tabela1[[#This Row],[Priimek]],'Seznam prijav AIPS'!$F$2:$W$100,11,FALSE),"")</f>
        <v>luciaapilanez@gmail.com</v>
      </c>
      <c r="F43" s="99" t="s">
        <v>3049</v>
      </c>
      <c r="G43" s="109" t="s">
        <v>3052</v>
      </c>
      <c r="H43" s="105" t="str">
        <f>VLOOKUP(Tabela1[[#This Row],[Fakulteta koda]],Sporazumi!$C$2:$K$237,2,FALSE)</f>
        <v>UNIVERSIDAD DEL PAIS VASCO/EUSKAL HERRIKO UNIBERTSITATEA</v>
      </c>
      <c r="I43" s="98" t="s">
        <v>1763</v>
      </c>
      <c r="J43" s="97" t="s">
        <v>3016</v>
      </c>
      <c r="K43" s="100">
        <f>VLOOKUP(Tabela1[[#This Row],[Fakulteta koda]],Sporazumi!$C$2:$K$237,9,FALSE)</f>
        <v>2</v>
      </c>
      <c r="L43" s="142" t="s">
        <v>745</v>
      </c>
      <c r="M43" s="97" t="str">
        <f>VLOOKUP(Tabela1[[#This Row],[Koda predmeta]],Tabela13[[Course/Subject code]:[Note]],2,FALSE)</f>
        <v>VSEŽIVLJENJSKO IZOBRAŽEVANJE ZA TRAJNOSTNOST</v>
      </c>
      <c r="N43" s="97" t="str">
        <f>VLOOKUP(Tabela1[[#This Row],[Koda predmeta]],Tabela13[[Course/Subject code]:[Note]],3,FALSE)</f>
        <v>LIFELONG LEARNING FOR SUSTAINABILITY</v>
      </c>
      <c r="O43" s="101"/>
      <c r="P43" s="102" t="str">
        <f>IF(VLOOKUP(Tabela1[[#This Row],[Koda predmeta]],Tabela13[[Course/Subject code]:[Note]],9,FALSE)&gt;0,VLOOKUP(Tabela1[[#This Row],[Koda predmeta]],Tabela13[[Course/Subject code]:[Note]],9,FALSE),"")</f>
        <v/>
      </c>
      <c r="Q43" s="103" t="str">
        <f>IFERROR(Tabela1[[#This Row],[Kvote na predmetu]]-COUNTIFS(L:L,Tabela1[[#This Row],[Koda predmeta]],O:O,""),"")</f>
        <v/>
      </c>
      <c r="R43" s="97"/>
      <c r="S43" s="97" t="str">
        <f>VLOOKUP(Tabela1[[#This Row],[Koda predmeta]],Tabela13[[Course/Subject code]:[Note]],4,FALSE)</f>
        <v>Department of Geography</v>
      </c>
      <c r="T43" s="97" t="str">
        <f>VLOOKUP(Tabela1[[#This Row],[Koda predmeta]],Tabela13[[Course/Subject code]:[Note]],7,FALSE)</f>
        <v>Winter</v>
      </c>
      <c r="U43" s="97">
        <f>VLOOKUP(Tabela1[[#This Row],[Koda predmeta]],Tabela13[[Course/Subject code]:[Note]],10,FALSE)</f>
        <v>0</v>
      </c>
      <c r="V43" s="97">
        <f>VLOOKUP(Tabela1[[#This Row],[Koda predmeta]],Tabela13[[Course/Subject code]:[Note]],11,FALSE)</f>
        <v>0</v>
      </c>
    </row>
    <row r="44" spans="1:23" s="105" customFormat="1" hidden="1" x14ac:dyDescent="0.25">
      <c r="A44" s="97"/>
      <c r="B44" s="97" t="s">
        <v>1213</v>
      </c>
      <c r="C44" s="142" t="s">
        <v>2790</v>
      </c>
      <c r="D44" s="142" t="s">
        <v>2789</v>
      </c>
      <c r="E44" s="97" t="str">
        <f>IFERROR(VLOOKUP(Tabela1[[#This Row],[Priimek]],'Seznam prijav AIPS'!$F$2:$W$100,11,FALSE),"")</f>
        <v>chernando009@ikasle.ehu.eus</v>
      </c>
      <c r="F44" s="99" t="s">
        <v>3049</v>
      </c>
      <c r="G44" s="109" t="s">
        <v>3050</v>
      </c>
      <c r="H44" s="105" t="str">
        <f>VLOOKUP(Tabela1[[#This Row],[Fakulteta koda]],Sporazumi!$C$2:$K$237,2,FALSE)</f>
        <v>UNIVERSIDAD DEL PAIS VASCO/EUSKAL HERRIKO UNIBERTSITATEA</v>
      </c>
      <c r="I44" s="98" t="s">
        <v>1763</v>
      </c>
      <c r="J44" s="97" t="s">
        <v>3016</v>
      </c>
      <c r="K44" s="100">
        <f>VLOOKUP(Tabela1[[#This Row],[Fakulteta koda]],Sporazumi!$C$2:$K$237,9,FALSE)</f>
        <v>2</v>
      </c>
      <c r="L44" s="142" t="s">
        <v>677</v>
      </c>
      <c r="M44" s="97" t="str">
        <f>VLOOKUP(Tabela1[[#This Row],[Koda predmeta]],Tabela13[[Course/Subject code]:[Note]],2,FALSE)</f>
        <v>EKONOMSKA GEOGRAFIJA</v>
      </c>
      <c r="N44" s="97" t="str">
        <f>VLOOKUP(Tabela1[[#This Row],[Koda predmeta]],Tabela13[[Course/Subject code]:[Note]],3,FALSE)</f>
        <v>ECONOMIC GEOGRAPHY</v>
      </c>
      <c r="O44" s="101"/>
      <c r="P44" s="102" t="str">
        <f>IF(VLOOKUP(Tabela1[[#This Row],[Koda predmeta]],Tabela13[[Course/Subject code]:[Note]],9,FALSE)&gt;0,VLOOKUP(Tabela1[[#This Row],[Koda predmeta]],Tabela13[[Course/Subject code]:[Note]],9,FALSE),"")</f>
        <v/>
      </c>
      <c r="Q44" s="103" t="str">
        <f>IFERROR(Tabela1[[#This Row],[Kvote na predmetu]]-COUNTIFS(L:L,Tabela1[[#This Row],[Koda predmeta]],O:O,""),"")</f>
        <v/>
      </c>
      <c r="R44" s="97"/>
      <c r="S44" s="97" t="str">
        <f>VLOOKUP(Tabela1[[#This Row],[Koda predmeta]],Tabela13[[Course/Subject code]:[Note]],4,FALSE)</f>
        <v>Department of Geography</v>
      </c>
      <c r="T44" s="97" t="str">
        <f>VLOOKUP(Tabela1[[#This Row],[Koda predmeta]],Tabela13[[Course/Subject code]:[Note]],7,FALSE)</f>
        <v>Winter</v>
      </c>
      <c r="U44" s="97">
        <f>VLOOKUP(Tabela1[[#This Row],[Koda predmeta]],Tabela13[[Course/Subject code]:[Note]],10,FALSE)</f>
        <v>0</v>
      </c>
      <c r="V44" s="97">
        <f>VLOOKUP(Tabela1[[#This Row],[Koda predmeta]],Tabela13[[Course/Subject code]:[Note]],11,FALSE)</f>
        <v>0</v>
      </c>
    </row>
    <row r="45" spans="1:23" s="105" customFormat="1" hidden="1" x14ac:dyDescent="0.25">
      <c r="A45" s="97"/>
      <c r="B45" s="97" t="s">
        <v>1213</v>
      </c>
      <c r="C45" s="142" t="s">
        <v>2790</v>
      </c>
      <c r="D45" s="142" t="s">
        <v>2789</v>
      </c>
      <c r="E45" s="97" t="str">
        <f>IFERROR(VLOOKUP(Tabela1[[#This Row],[Priimek]],'Seznam prijav AIPS'!$F$2:$W$100,11,FALSE),"")</f>
        <v>chernando009@ikasle.ehu.eus</v>
      </c>
      <c r="F45" s="99" t="s">
        <v>3049</v>
      </c>
      <c r="G45" s="109" t="s">
        <v>3050</v>
      </c>
      <c r="H45" s="105" t="str">
        <f>VLOOKUP(Tabela1[[#This Row],[Fakulteta koda]],Sporazumi!$C$2:$K$237,2,FALSE)</f>
        <v>UNIVERSIDAD DEL PAIS VASCO/EUSKAL HERRIKO UNIBERTSITATEA</v>
      </c>
      <c r="I45" s="98" t="s">
        <v>1763</v>
      </c>
      <c r="J45" s="97" t="s">
        <v>3016</v>
      </c>
      <c r="K45" s="100">
        <f>VLOOKUP(Tabela1[[#This Row],[Fakulteta koda]],Sporazumi!$C$2:$K$237,9,FALSE)</f>
        <v>2</v>
      </c>
      <c r="L45" s="142" t="s">
        <v>709</v>
      </c>
      <c r="M45" s="97" t="str">
        <f>VLOOKUP(Tabela1[[#This Row],[Koda predmeta]],Tabela13[[Course/Subject code]:[Note]],2,FALSE)</f>
        <v>KVANTITATIVNE METODE V GEOGRAFIJI</v>
      </c>
      <c r="N45" s="97" t="str">
        <f>VLOOKUP(Tabela1[[#This Row],[Koda predmeta]],Tabela13[[Course/Subject code]:[Note]],3,FALSE)</f>
        <v>QUANTITATIVE METHODS IN GEOGRAPHY</v>
      </c>
      <c r="O45" s="101"/>
      <c r="P45" s="102" t="str">
        <f>IF(VLOOKUP(Tabela1[[#This Row],[Koda predmeta]],Tabela13[[Course/Subject code]:[Note]],9,FALSE)&gt;0,VLOOKUP(Tabela1[[#This Row],[Koda predmeta]],Tabela13[[Course/Subject code]:[Note]],9,FALSE),"")</f>
        <v/>
      </c>
      <c r="Q45" s="103" t="str">
        <f>IFERROR(Tabela1[[#This Row],[Kvote na predmetu]]-COUNTIFS(L:L,Tabela1[[#This Row],[Koda predmeta]],O:O,""),"")</f>
        <v/>
      </c>
      <c r="R45" s="97"/>
      <c r="S45" s="97" t="str">
        <f>VLOOKUP(Tabela1[[#This Row],[Koda predmeta]],Tabela13[[Course/Subject code]:[Note]],4,FALSE)</f>
        <v>Department of Geography</v>
      </c>
      <c r="T45" s="97" t="str">
        <f>VLOOKUP(Tabela1[[#This Row],[Koda predmeta]],Tabela13[[Course/Subject code]:[Note]],7,FALSE)</f>
        <v>Winter</v>
      </c>
      <c r="U45" s="97">
        <f>VLOOKUP(Tabela1[[#This Row],[Koda predmeta]],Tabela13[[Course/Subject code]:[Note]],10,FALSE)</f>
        <v>0</v>
      </c>
      <c r="V45" s="97">
        <f>VLOOKUP(Tabela1[[#This Row],[Koda predmeta]],Tabela13[[Course/Subject code]:[Note]],11,FALSE)</f>
        <v>0</v>
      </c>
    </row>
    <row r="46" spans="1:23" s="105" customFormat="1" hidden="1" x14ac:dyDescent="0.25">
      <c r="A46" s="97"/>
      <c r="B46" s="97" t="s">
        <v>1213</v>
      </c>
      <c r="C46" s="142" t="s">
        <v>2790</v>
      </c>
      <c r="D46" s="142" t="s">
        <v>2789</v>
      </c>
      <c r="E46" s="97" t="str">
        <f>IFERROR(VLOOKUP(Tabela1[[#This Row],[Priimek]],'Seznam prijav AIPS'!$F$2:$W$100,11,FALSE),"")</f>
        <v>chernando009@ikasle.ehu.eus</v>
      </c>
      <c r="F46" s="99" t="s">
        <v>3049</v>
      </c>
      <c r="G46" s="109" t="s">
        <v>3050</v>
      </c>
      <c r="H46" s="105" t="str">
        <f>VLOOKUP(Tabela1[[#This Row],[Fakulteta koda]],Sporazumi!$C$2:$K$237,2,FALSE)</f>
        <v>UNIVERSIDAD DEL PAIS VASCO/EUSKAL HERRIKO UNIBERTSITATEA</v>
      </c>
      <c r="I46" s="98" t="s">
        <v>1763</v>
      </c>
      <c r="J46" s="97" t="s">
        <v>3016</v>
      </c>
      <c r="K46" s="100">
        <f>VLOOKUP(Tabela1[[#This Row],[Fakulteta koda]],Sporazumi!$C$2:$K$237,9,FALSE)</f>
        <v>2</v>
      </c>
      <c r="L46" s="142" t="s">
        <v>733</v>
      </c>
      <c r="M46" s="97" t="str">
        <f>VLOOKUP(Tabela1[[#This Row],[Koda predmeta]],Tabela13[[Course/Subject code]:[Note]],2,FALSE)</f>
        <v>UREJANJE PROSTORA</v>
      </c>
      <c r="N46" s="97" t="str">
        <f>VLOOKUP(Tabela1[[#This Row],[Koda predmeta]],Tabela13[[Course/Subject code]:[Note]],3,FALSE)</f>
        <v>SPATIAL PLANNING</v>
      </c>
      <c r="O46" s="101"/>
      <c r="P46" s="102" t="str">
        <f>IF(VLOOKUP(Tabela1[[#This Row],[Koda predmeta]],Tabela13[[Course/Subject code]:[Note]],9,FALSE)&gt;0,VLOOKUP(Tabela1[[#This Row],[Koda predmeta]],Tabela13[[Course/Subject code]:[Note]],9,FALSE),"")</f>
        <v/>
      </c>
      <c r="Q46" s="103" t="str">
        <f>IFERROR(Tabela1[[#This Row],[Kvote na predmetu]]-COUNTIFS(L:L,Tabela1[[#This Row],[Koda predmeta]],O:O,""),"")</f>
        <v/>
      </c>
      <c r="R46" s="97"/>
      <c r="S46" s="97" t="str">
        <f>VLOOKUP(Tabela1[[#This Row],[Koda predmeta]],Tabela13[[Course/Subject code]:[Note]],4,FALSE)</f>
        <v>Department of Geography</v>
      </c>
      <c r="T46" s="97" t="str">
        <f>VLOOKUP(Tabela1[[#This Row],[Koda predmeta]],Tabela13[[Course/Subject code]:[Note]],7,FALSE)</f>
        <v>Winter</v>
      </c>
      <c r="U46" s="97">
        <f>VLOOKUP(Tabela1[[#This Row],[Koda predmeta]],Tabela13[[Course/Subject code]:[Note]],10,FALSE)</f>
        <v>0</v>
      </c>
      <c r="V46" s="97">
        <f>VLOOKUP(Tabela1[[#This Row],[Koda predmeta]],Tabela13[[Course/Subject code]:[Note]],11,FALSE)</f>
        <v>0</v>
      </c>
    </row>
    <row r="47" spans="1:23" s="105" customFormat="1" hidden="1" x14ac:dyDescent="0.25">
      <c r="A47" s="97"/>
      <c r="B47" s="97" t="s">
        <v>1213</v>
      </c>
      <c r="C47" s="142" t="s">
        <v>2790</v>
      </c>
      <c r="D47" s="142" t="s">
        <v>2789</v>
      </c>
      <c r="E47" s="97" t="str">
        <f>IFERROR(VLOOKUP(Tabela1[[#This Row],[Priimek]],'Seznam prijav AIPS'!$F$2:$W$100,11,FALSE),"")</f>
        <v>chernando009@ikasle.ehu.eus</v>
      </c>
      <c r="F47" s="99" t="s">
        <v>3049</v>
      </c>
      <c r="G47" s="109" t="s">
        <v>3050</v>
      </c>
      <c r="H47" s="105" t="str">
        <f>VLOOKUP(Tabela1[[#This Row],[Fakulteta koda]],Sporazumi!$C$2:$K$237,2,FALSE)</f>
        <v>UNIVERSIDAD DEL PAIS VASCO/EUSKAL HERRIKO UNIBERTSITATEA</v>
      </c>
      <c r="I47" s="98" t="s">
        <v>1763</v>
      </c>
      <c r="J47" s="97" t="s">
        <v>3016</v>
      </c>
      <c r="K47" s="100">
        <f>VLOOKUP(Tabela1[[#This Row],[Fakulteta koda]],Sporazumi!$C$2:$K$237,9,FALSE)</f>
        <v>2</v>
      </c>
      <c r="L47" s="142" t="s">
        <v>745</v>
      </c>
      <c r="M47" s="97" t="str">
        <f>VLOOKUP(Tabela1[[#This Row],[Koda predmeta]],Tabela13[[Course/Subject code]:[Note]],2,FALSE)</f>
        <v>VSEŽIVLJENJSKO IZOBRAŽEVANJE ZA TRAJNOSTNOST</v>
      </c>
      <c r="N47" s="97" t="str">
        <f>VLOOKUP(Tabela1[[#This Row],[Koda predmeta]],Tabela13[[Course/Subject code]:[Note]],3,FALSE)</f>
        <v>LIFELONG LEARNING FOR SUSTAINABILITY</v>
      </c>
      <c r="O47" s="101"/>
      <c r="P47" s="102" t="str">
        <f>IF(VLOOKUP(Tabela1[[#This Row],[Koda predmeta]],Tabela13[[Course/Subject code]:[Note]],9,FALSE)&gt;0,VLOOKUP(Tabela1[[#This Row],[Koda predmeta]],Tabela13[[Course/Subject code]:[Note]],9,FALSE),"")</f>
        <v/>
      </c>
      <c r="Q47" s="103" t="str">
        <f>IFERROR(Tabela1[[#This Row],[Kvote na predmetu]]-COUNTIFS(L:L,Tabela1[[#This Row],[Koda predmeta]],O:O,""),"")</f>
        <v/>
      </c>
      <c r="R47" s="97"/>
      <c r="S47" s="97" t="str">
        <f>VLOOKUP(Tabela1[[#This Row],[Koda predmeta]],Tabela13[[Course/Subject code]:[Note]],4,FALSE)</f>
        <v>Department of Geography</v>
      </c>
      <c r="T47" s="97" t="str">
        <f>VLOOKUP(Tabela1[[#This Row],[Koda predmeta]],Tabela13[[Course/Subject code]:[Note]],7,FALSE)</f>
        <v>Winter</v>
      </c>
      <c r="U47" s="97">
        <f>VLOOKUP(Tabela1[[#This Row],[Koda predmeta]],Tabela13[[Course/Subject code]:[Note]],10,FALSE)</f>
        <v>0</v>
      </c>
      <c r="V47" s="97">
        <f>VLOOKUP(Tabela1[[#This Row],[Koda predmeta]],Tabela13[[Course/Subject code]:[Note]],11,FALSE)</f>
        <v>0</v>
      </c>
    </row>
    <row r="48" spans="1:23" s="156" customFormat="1" x14ac:dyDescent="0.25">
      <c r="A48" s="17"/>
      <c r="B48" s="17" t="s">
        <v>1213</v>
      </c>
      <c r="C48" s="18" t="s">
        <v>2095</v>
      </c>
      <c r="D48" s="18" t="s">
        <v>2094</v>
      </c>
      <c r="E48" s="17" t="str">
        <f>IFERROR(VLOOKUP(Tabela1[[#This Row],[Priimek]],'Seznam prijav AIPS'!$F$2:$W$100,11,FALSE),"")</f>
        <v>okmenevin48@gmail.com</v>
      </c>
      <c r="F48" s="19" t="s">
        <v>1707</v>
      </c>
      <c r="G48" s="17" t="s">
        <v>2190</v>
      </c>
      <c r="H48" s="246" t="str">
        <f>VLOOKUP(Tabela1[[#This Row],[Fakulteta koda]],Sporazumi!$C$2:$K$237,2,FALSE)</f>
        <v>PAMUKKALE UNIVERSITESI</v>
      </c>
      <c r="I48" s="18" t="s">
        <v>1760</v>
      </c>
      <c r="J48" s="43" t="str">
        <f>VLOOKUP(Tabela1[[#This Row],[Fakulteta koda]],Sporazumi!$C$2:$K$237,6,FALSE)</f>
        <v>Language acquisition</v>
      </c>
      <c r="K48" s="46">
        <f>VLOOKUP(Tabela1[[#This Row],[Fakulteta koda]],Sporazumi!$C$2:$K$237,9,FALSE)</f>
        <v>6</v>
      </c>
      <c r="L48" s="18" t="s">
        <v>104</v>
      </c>
      <c r="M48" s="17" t="str">
        <f>VLOOKUP(Tabela1[[#This Row],[Koda predmeta]],Tabela13[[Course/Subject code]:[Note]],2,FALSE)</f>
        <v>OTROŠKA KNJIŽEVNOST</v>
      </c>
      <c r="N48" s="17" t="str">
        <f>VLOOKUP(Tabela1[[#This Row],[Koda predmeta]],Tabela13[[Course/Subject code]:[Note]],3,FALSE)</f>
        <v>CHILDREN'S LITERATURE</v>
      </c>
      <c r="O48" s="22"/>
      <c r="P48" s="22">
        <f>IF(VLOOKUP(Tabela1[[#This Row],[Koda predmeta]],Tabela13[[Course/Subject code]:[Note]],9,FALSE)&gt;0,VLOOKUP(Tabela1[[#This Row],[Koda predmeta]],Tabela13[[Course/Subject code]:[Note]],9,FALSE),"")</f>
        <v>6</v>
      </c>
      <c r="Q48" s="22">
        <f>IFERROR(Tabela1[[#This Row],[Kvote na predmetu]]-COUNTIFS(L:L,Tabela1[[#This Row],[Koda predmeta]],O:O,""),"")</f>
        <v>-1</v>
      </c>
      <c r="R48" s="17"/>
      <c r="S48" s="17" t="str">
        <f>VLOOKUP(Tabela1[[#This Row],[Koda predmeta]],Tabela13[[Course/Subject code]:[Note]],4,FALSE)</f>
        <v>Department of English and American Studies</v>
      </c>
      <c r="T48" s="17" t="str">
        <f>VLOOKUP(Tabela1[[#This Row],[Koda predmeta]],Tabela13[[Course/Subject code]:[Note]],7,FALSE)</f>
        <v>Winter</v>
      </c>
      <c r="U48" s="17" t="str">
        <f>VLOOKUP(Tabela1[[#This Row],[Koda predmeta]],Tabela13[[Course/Subject code]:[Note]],10,FALSE)</f>
        <v>Only students of English</v>
      </c>
      <c r="V48" s="17" t="str">
        <f>VLOOKUP(Tabela1[[#This Row],[Koda predmeta]],Tabela13[[Course/Subject code]:[Note]],11,FALSE)</f>
        <v>Elective course. Subject to availability at the beginning of the semester.</v>
      </c>
      <c r="W48" s="17"/>
    </row>
    <row r="49" spans="1:23" s="156" customFormat="1" x14ac:dyDescent="0.25">
      <c r="A49" s="106"/>
      <c r="B49" s="106" t="s">
        <v>1213</v>
      </c>
      <c r="C49" s="107" t="s">
        <v>1929</v>
      </c>
      <c r="D49" s="107" t="s">
        <v>1928</v>
      </c>
      <c r="E49" s="106" t="str">
        <f>IFERROR(VLOOKUP(Tabela1[[#This Row],[Priimek]],'Seznam prijav AIPS'!$F$2:$W$100,11,FALSE),"")</f>
        <v>irenegonzlz5@gmail.com</v>
      </c>
      <c r="F49" s="106" t="s">
        <v>2689</v>
      </c>
      <c r="G49" s="106" t="s">
        <v>2690</v>
      </c>
      <c r="H49" s="119" t="str">
        <f>VLOOKUP(Tabela1[[#This Row],[Fakulteta koda]],Sporazumi!$C$2:$K$237,2,FALSE)</f>
        <v>UNIVERSITAT DE VALENCIA (ESTUDI GENERAL) UVEG</v>
      </c>
      <c r="I49" s="107" t="s">
        <v>1763</v>
      </c>
      <c r="J49" s="106" t="s">
        <v>1225</v>
      </c>
      <c r="K49" s="114" t="s">
        <v>2691</v>
      </c>
      <c r="L49" s="115" t="s">
        <v>104</v>
      </c>
      <c r="M49" s="106" t="str">
        <f>VLOOKUP(Tabela1[[#This Row],[Koda predmeta]],Tabela13[[Course/Subject code]:[Note]],2,FALSE)</f>
        <v>OTROŠKA KNJIŽEVNOST</v>
      </c>
      <c r="N49" s="106" t="str">
        <f>VLOOKUP(Tabela1[[#This Row],[Koda predmeta]],Tabela13[[Course/Subject code]:[Note]],3,FALSE)</f>
        <v>CHILDREN'S LITERATURE</v>
      </c>
      <c r="O49" s="103"/>
      <c r="P49" s="103">
        <f>IF(VLOOKUP(Tabela1[[#This Row],[Koda predmeta]],Tabela13[[Course/Subject code]:[Note]],9,FALSE)&gt;0,VLOOKUP(Tabela1[[#This Row],[Koda predmeta]],Tabela13[[Course/Subject code]:[Note]],9,FALSE),"")</f>
        <v>6</v>
      </c>
      <c r="Q49" s="103">
        <f>IFERROR(Tabela1[[#This Row],[Kvote na predmetu]]-COUNTIFS(L:L,Tabela1[[#This Row],[Koda predmeta]],O:O,""),"")</f>
        <v>-1</v>
      </c>
      <c r="R49" s="106"/>
      <c r="S49" s="106" t="str">
        <f>VLOOKUP(Tabela1[[#This Row],[Koda predmeta]],Tabela13[[Course/Subject code]:[Note]],4,FALSE)</f>
        <v>Department of English and American Studies</v>
      </c>
      <c r="T49" s="106" t="str">
        <f>VLOOKUP(Tabela1[[#This Row],[Koda predmeta]],Tabela13[[Course/Subject code]:[Note]],7,FALSE)</f>
        <v>Winter</v>
      </c>
      <c r="U49" s="106" t="str">
        <f>VLOOKUP(Tabela1[[#This Row],[Koda predmeta]],Tabela13[[Course/Subject code]:[Note]],10,FALSE)</f>
        <v>Only students of English</v>
      </c>
      <c r="V49" s="106" t="str">
        <f>VLOOKUP(Tabela1[[#This Row],[Koda predmeta]],Tabela13[[Course/Subject code]:[Note]],11,FALSE)</f>
        <v>Elective course. Subject to availability at the beginning of the semester.</v>
      </c>
      <c r="W49" s="106"/>
    </row>
    <row r="50" spans="1:23" s="155" customFormat="1" hidden="1" x14ac:dyDescent="0.25">
      <c r="A50" s="157"/>
      <c r="B50" s="157" t="s">
        <v>1213</v>
      </c>
      <c r="C50" s="129" t="s">
        <v>2105</v>
      </c>
      <c r="D50" s="129" t="s">
        <v>2104</v>
      </c>
      <c r="E50" s="157" t="str">
        <f>IFERROR(VLOOKUP([1]!Tabela1[[#This Row],[Priimek]],'[1]Seznam prijav AIPS'!$F$2:$W$100,11,FALSE),"")</f>
        <v/>
      </c>
      <c r="F50" s="177" t="s">
        <v>2712</v>
      </c>
      <c r="G50" s="157" t="s">
        <v>2194</v>
      </c>
      <c r="H50" s="137" t="s">
        <v>2114</v>
      </c>
      <c r="I50" s="178" t="s">
        <v>1763</v>
      </c>
      <c r="J50" s="129" t="s">
        <v>3016</v>
      </c>
      <c r="K50" s="132" t="str">
        <f>VLOOKUP(Tabela1[[#This Row],[Fakulteta koda]],Sporazumi!$C$2:$K$237,9,FALSE)</f>
        <v>8 (skupno s PEF)</v>
      </c>
      <c r="L50" s="179" t="s">
        <v>1015</v>
      </c>
      <c r="M50" s="129" t="str">
        <f>VLOOKUP(Tabela1[[#This Row],[Koda predmeta]],Tabela13[[Course/Subject code]:[Note]],2,FALSE)</f>
        <v>ŠOLSKO SVETOVANJE</v>
      </c>
      <c r="N50" s="129" t="str">
        <f>VLOOKUP(Tabela1[[#This Row],[Koda predmeta]],Tabela13[[Course/Subject code]:[Note]],3,FALSE)</f>
        <v>SCHOOL COUNSELLING</v>
      </c>
      <c r="O50" s="180"/>
      <c r="P50" s="102">
        <f>IF(VLOOKUP(Tabela1[[#This Row],[Koda predmeta]],Tabela13[[Course/Subject code]:[Note]],9,FALSE)&gt;0,VLOOKUP(Tabela1[[#This Row],[Koda predmeta]],Tabela13[[Course/Subject code]:[Note]],9,FALSE),"")</f>
        <v>5</v>
      </c>
      <c r="Q50" s="103">
        <f>IFERROR(Tabela1[[#This Row],[Kvote na predmetu]]-COUNTIFS(L:L,Tabela1[[#This Row],[Koda predmeta]],O:O,""),"")</f>
        <v>2</v>
      </c>
      <c r="R50" s="157"/>
      <c r="S50" s="97" t="str">
        <f>VLOOKUP(Tabela1[[#This Row],[Koda predmeta]],Tabela13[[Course/Subject code]:[Note]],4,FALSE)</f>
        <v>Department of Pedagogy</v>
      </c>
      <c r="T50" s="97" t="str">
        <f>VLOOKUP(Tabela1[[#This Row],[Koda predmeta]],Tabela13[[Course/Subject code]:[Note]],7,FALSE)</f>
        <v>Winter</v>
      </c>
      <c r="U50" s="97" t="str">
        <f>VLOOKUP(Tabela1[[#This Row],[Koda predmeta]],Tabela13[[Course/Subject code]:[Note]],10,FALSE)</f>
        <v>Only students of Pedagogy; in the form of individual consultations for Erasmus students</v>
      </c>
      <c r="V50" s="97">
        <f>VLOOKUP(Tabela1[[#This Row],[Koda predmeta]],Tabela13[[Course/Subject code]:[Note]],11,FALSE)</f>
        <v>0</v>
      </c>
      <c r="W50" s="157"/>
    </row>
    <row r="51" spans="1:23" s="155" customFormat="1" hidden="1" x14ac:dyDescent="0.25">
      <c r="A51" s="157"/>
      <c r="B51" s="157" t="s">
        <v>1213</v>
      </c>
      <c r="C51" s="129" t="s">
        <v>2105</v>
      </c>
      <c r="D51" s="129" t="s">
        <v>2104</v>
      </c>
      <c r="E51" s="157" t="str">
        <f>IFERROR(VLOOKUP([1]!Tabela1[[#This Row],[Priimek]],'[1]Seznam prijav AIPS'!$F$2:$W$100,11,FALSE),"")</f>
        <v/>
      </c>
      <c r="F51" s="177" t="s">
        <v>2712</v>
      </c>
      <c r="G51" s="157" t="s">
        <v>2194</v>
      </c>
      <c r="H51" s="137" t="s">
        <v>2114</v>
      </c>
      <c r="I51" s="178" t="s">
        <v>1763</v>
      </c>
      <c r="J51" s="129" t="s">
        <v>3016</v>
      </c>
      <c r="K51" s="132" t="str">
        <f>VLOOKUP(Tabela1[[#This Row],[Fakulteta koda]],Sporazumi!$C$2:$K$237,9,FALSE)</f>
        <v>8 (skupno s PEF)</v>
      </c>
      <c r="L51" s="179" t="s">
        <v>505</v>
      </c>
      <c r="M51" s="129" t="str">
        <f>VLOOKUP(Tabela1[[#This Row],[Koda predmeta]],Tabela13[[Course/Subject code]:[Note]],2,FALSE)</f>
        <v>KRITIČNO MIŠLJENJE Z OSNOVAMI ARGUMENTACIJE</v>
      </c>
      <c r="N51" s="129" t="str">
        <f>VLOOKUP(Tabela1[[#This Row],[Koda predmeta]],Tabela13[[Course/Subject code]:[Note]],3,FALSE)</f>
        <v>CRITICAL THINKING WITH ELEMENTARY ARGUMENTATION</v>
      </c>
      <c r="O51" s="180"/>
      <c r="P51" s="102" t="str">
        <f>IF(VLOOKUP(Tabela1[[#This Row],[Koda predmeta]],Tabela13[[Course/Subject code]:[Note]],9,FALSE)&gt;0,VLOOKUP(Tabela1[[#This Row],[Koda predmeta]],Tabela13[[Course/Subject code]:[Note]],9,FALSE),"")</f>
        <v/>
      </c>
      <c r="Q51" s="103" t="str">
        <f>IFERROR(Tabela1[[#This Row],[Kvote na predmetu]]-COUNTIFS(L:L,Tabela1[[#This Row],[Koda predmeta]],O:O,""),"")</f>
        <v/>
      </c>
      <c r="R51" s="157"/>
      <c r="S51" s="97" t="str">
        <f>VLOOKUP(Tabela1[[#This Row],[Koda predmeta]],Tabela13[[Course/Subject code]:[Note]],4,FALSE)</f>
        <v>Department of Psychology</v>
      </c>
      <c r="T51" s="97" t="str">
        <f>VLOOKUP(Tabela1[[#This Row],[Koda predmeta]],Tabela13[[Course/Subject code]:[Note]],7,FALSE)</f>
        <v>Winter</v>
      </c>
      <c r="U51" s="97">
        <f>VLOOKUP(Tabela1[[#This Row],[Koda predmeta]],Tabela13[[Course/Subject code]:[Note]],10,FALSE)</f>
        <v>0</v>
      </c>
      <c r="V51" s="97" t="str">
        <f>VLOOKUP(Tabela1[[#This Row],[Koda predmeta]],Tabela13[[Course/Subject code]:[Note]],11,FALSE)</f>
        <v>Elective course. Subject to availability at the beginning of the semester.</v>
      </c>
      <c r="W51" s="157"/>
    </row>
    <row r="52" spans="1:23" s="106" customFormat="1" x14ac:dyDescent="0.25">
      <c r="A52" s="109"/>
      <c r="B52" s="109" t="s">
        <v>1213</v>
      </c>
      <c r="C52" s="109" t="s">
        <v>2720</v>
      </c>
      <c r="D52" s="109" t="s">
        <v>2721</v>
      </c>
      <c r="E52" s="109" t="s">
        <v>2722</v>
      </c>
      <c r="F52" s="99" t="s">
        <v>2692</v>
      </c>
      <c r="G52" s="109" t="s">
        <v>2690</v>
      </c>
      <c r="H52" s="109" t="str">
        <f>VLOOKUP(Tabela1[[#This Row],[Fakulteta koda]],Sporazumi!$C$2:$K$237,2,FALSE)</f>
        <v>UNIVERSIDAD DE LA LAGUNA</v>
      </c>
      <c r="I52" s="111" t="s">
        <v>1763</v>
      </c>
      <c r="J52" s="109" t="s">
        <v>1273</v>
      </c>
      <c r="K52" s="112">
        <v>3</v>
      </c>
      <c r="L52" s="98" t="s">
        <v>104</v>
      </c>
      <c r="M52" s="109" t="str">
        <f>VLOOKUP(Tabela1[[#This Row],[Koda predmeta]],Tabela13[[Course/Subject code]:[Note]],2,FALSE)</f>
        <v>OTROŠKA KNJIŽEVNOST</v>
      </c>
      <c r="N52" s="109" t="str">
        <f>VLOOKUP(Tabela1[[#This Row],[Koda predmeta]],Tabela13[[Course/Subject code]:[Note]],3,FALSE)</f>
        <v>CHILDREN'S LITERATURE</v>
      </c>
      <c r="O52" s="113"/>
      <c r="P52" s="113">
        <f>IF(VLOOKUP(Tabela1[[#This Row],[Koda predmeta]],Tabela13[[Course/Subject code]:[Note]],9,FALSE)&gt;0,VLOOKUP(Tabela1[[#This Row],[Koda predmeta]],Tabela13[[Course/Subject code]:[Note]],9,FALSE),"")</f>
        <v>6</v>
      </c>
      <c r="Q52" s="113">
        <f>IFERROR(Tabela1[[#This Row],[Kvote na predmetu]]-COUNTIFS(L:L,Tabela1[[#This Row],[Koda predmeta]],O:O,""),"")</f>
        <v>-1</v>
      </c>
      <c r="R52" s="109"/>
      <c r="S52" s="109" t="str">
        <f>VLOOKUP(Tabela1[[#This Row],[Koda predmeta]],Tabela13[[Course/Subject code]:[Note]],4,FALSE)</f>
        <v>Department of English and American Studies</v>
      </c>
      <c r="T52" s="109" t="str">
        <f>VLOOKUP(Tabela1[[#This Row],[Koda predmeta]],Tabela13[[Course/Subject code]:[Note]],7,FALSE)</f>
        <v>Winter</v>
      </c>
      <c r="U52" s="109" t="str">
        <f>VLOOKUP(Tabela1[[#This Row],[Koda predmeta]],Tabela13[[Course/Subject code]:[Note]],10,FALSE)</f>
        <v>Only students of English</v>
      </c>
      <c r="V52" s="109" t="str">
        <f>VLOOKUP(Tabela1[[#This Row],[Koda predmeta]],Tabela13[[Course/Subject code]:[Note]],11,FALSE)</f>
        <v>Elective course. Subject to availability at the beginning of the semester.</v>
      </c>
      <c r="W52" s="109"/>
    </row>
    <row r="53" spans="1:23" s="109" customFormat="1" x14ac:dyDescent="0.25">
      <c r="A53" s="17">
        <v>1</v>
      </c>
      <c r="B53" s="17" t="s">
        <v>1209</v>
      </c>
      <c r="C53" s="18" t="s">
        <v>1210</v>
      </c>
      <c r="D53" s="18" t="s">
        <v>1211</v>
      </c>
      <c r="E53" s="17" t="str">
        <f>IFERROR(VLOOKUP(Tabela1[[#This Row],[Priimek]],'Seznam prijav AIPS'!$F$2:$W$100,11,FALSE),"")</f>
        <v/>
      </c>
      <c r="F53" s="19" t="s">
        <v>1753</v>
      </c>
      <c r="G53" s="17" t="s">
        <v>1758</v>
      </c>
      <c r="H53" s="17" t="s">
        <v>1754</v>
      </c>
      <c r="I53" s="18" t="s">
        <v>1212</v>
      </c>
      <c r="J53" s="17" t="s">
        <v>1249</v>
      </c>
      <c r="K53" s="20" t="s">
        <v>1755</v>
      </c>
      <c r="L53" s="20" t="s">
        <v>104</v>
      </c>
      <c r="M53" s="17" t="str">
        <f>VLOOKUP(Tabela1[[#This Row],[Koda predmeta]],Tabela13[[Course/Subject code]:[Note]],2,FALSE)</f>
        <v>OTROŠKA KNJIŽEVNOST</v>
      </c>
      <c r="N53" s="17" t="str">
        <f>VLOOKUP(Tabela1[[#This Row],[Koda predmeta]],Tabela13[[Course/Subject code]:[Note]],3,FALSE)</f>
        <v>CHILDREN'S LITERATURE</v>
      </c>
      <c r="O53" s="21"/>
      <c r="P53" s="22">
        <f>IF(VLOOKUP(Tabela1[[#This Row],[Koda predmeta]],Tabela13[[Course/Subject code]:[Note]],9,FALSE)&gt;0,VLOOKUP(Tabela1[[#This Row],[Koda predmeta]],Tabela13[[Course/Subject code]:[Note]],9,FALSE),"")</f>
        <v>6</v>
      </c>
      <c r="Q53" s="22">
        <f>IFERROR(Tabela1[[#This Row],[Kvote na predmetu]]-COUNTIFS(L:L,Tabela1[[#This Row],[Koda predmeta]],O:O,""),"")</f>
        <v>-1</v>
      </c>
      <c r="R53" s="17"/>
      <c r="S53" s="17" t="str">
        <f>VLOOKUP(Tabela1[[#This Row],[Koda predmeta]],Tabela13[[Course/Subject code]:[Note]],4,FALSE)</f>
        <v>Department of English and American Studies</v>
      </c>
      <c r="T53" s="17" t="str">
        <f>VLOOKUP(Tabela1[[#This Row],[Koda predmeta]],Tabela13[[Course/Subject code]:[Note]],7,FALSE)</f>
        <v>Winter</v>
      </c>
      <c r="U53" s="17" t="str">
        <f>VLOOKUP(Tabela1[[#This Row],[Koda predmeta]],Tabela13[[Course/Subject code]:[Note]],10,FALSE)</f>
        <v>Only students of English</v>
      </c>
      <c r="V53" s="17" t="str">
        <f>VLOOKUP(Tabela1[[#This Row],[Koda predmeta]],Tabela13[[Course/Subject code]:[Note]],11,FALSE)</f>
        <v>Elective course. Subject to availability at the beginning of the semester.</v>
      </c>
      <c r="W53" s="17"/>
    </row>
    <row r="54" spans="1:23" s="106" customFormat="1" hidden="1" x14ac:dyDescent="0.25">
      <c r="A54" s="23"/>
      <c r="B54" s="23" t="s">
        <v>1209</v>
      </c>
      <c r="C54" s="24" t="s">
        <v>2697</v>
      </c>
      <c r="D54" s="24" t="s">
        <v>2698</v>
      </c>
      <c r="E54" s="17" t="str">
        <f>IFERROR(VLOOKUP(Tabela1[[#This Row],[Priimek]],'Seznam prijav AIPS'!$F$2:$W$100,11,FALSE),"")</f>
        <v/>
      </c>
      <c r="F54" s="25" t="s">
        <v>2699</v>
      </c>
      <c r="G54" s="23" t="s">
        <v>2696</v>
      </c>
      <c r="H54" s="23" t="s">
        <v>2700</v>
      </c>
      <c r="I54" s="24" t="s">
        <v>1763</v>
      </c>
      <c r="J54" s="23"/>
      <c r="K54" s="26"/>
      <c r="L54" s="34" t="s">
        <v>241</v>
      </c>
      <c r="M54" s="23" t="str">
        <f>VLOOKUP(Tabela1[[#This Row],[Koda predmeta]],Tabela13[[Course/Subject code]:[Note]],2,FALSE)</f>
        <v>POUČEVANJE ANGLEŠČINE NA ZGODNJI STOPNJI OŠ</v>
      </c>
      <c r="N54" s="23" t="str">
        <f>VLOOKUP(Tabela1[[#This Row],[Koda predmeta]],Tabela13[[Course/Subject code]:[Note]],3,FALSE)</f>
        <v>TEACHING ENGLISH AT THE PRIMARY LEVEL</v>
      </c>
      <c r="O54" s="27" t="s">
        <v>2219</v>
      </c>
      <c r="P54" s="28">
        <f>IF(VLOOKUP(Tabela1[[#This Row],[Koda predmeta]],Tabela13[[Course/Subject code]:[Note]],9,FALSE)&gt;0,VLOOKUP(Tabela1[[#This Row],[Koda predmeta]],Tabela13[[Course/Subject code]:[Note]],9,FALSE),"")</f>
        <v>3</v>
      </c>
      <c r="Q54" s="28">
        <f>IFERROR(Tabela1[[#This Row],[Kvote na predmetu]]-COUNTIFS(L:L,Tabela1[[#This Row],[Koda predmeta]],O:O,""),"")</f>
        <v>2</v>
      </c>
      <c r="R54" s="23"/>
      <c r="S54" s="23" t="str">
        <f>VLOOKUP(Tabela1[[#This Row],[Koda predmeta]],Tabela13[[Course/Subject code]:[Note]],4,FALSE)</f>
        <v>Department of English and American Studies</v>
      </c>
      <c r="T54" s="23" t="str">
        <f>VLOOKUP(Tabela1[[#This Row],[Koda predmeta]],Tabela13[[Course/Subject code]:[Note]],7,FALSE)</f>
        <v>Winter</v>
      </c>
      <c r="U54" s="23" t="str">
        <f>VLOOKUP(Tabela1[[#This Row],[Koda predmeta]],Tabela13[[Course/Subject code]:[Note]],10,FALSE)</f>
        <v>Only master level students of English. Lecturer Kirsten Hempkin.</v>
      </c>
      <c r="V54" s="23" t="str">
        <f>VLOOKUP(Tabela1[[#This Row],[Koda predmeta]],Tabela13[[Course/Subject code]:[Note]],11,FALSE)</f>
        <v>Elective course. Subject to availability at the beginning of the semester.</v>
      </c>
      <c r="W54" s="23"/>
    </row>
    <row r="55" spans="1:23" s="106" customFormat="1" hidden="1" x14ac:dyDescent="0.25">
      <c r="A55" s="13"/>
      <c r="B55" s="13" t="s">
        <v>1213</v>
      </c>
      <c r="C55" s="47" t="s">
        <v>2728</v>
      </c>
      <c r="D55" s="47" t="s">
        <v>2729</v>
      </c>
      <c r="E55" s="13" t="str">
        <f>IFERROR(VLOOKUP(Tabela1[[#This Row],[Priimek]],'Seznam prijav AIPS'!$F$2:$W$100,11,FALSE),"")</f>
        <v>barsexyananjela-4@aspu.am</v>
      </c>
      <c r="F55" s="40"/>
      <c r="G55" s="13" t="s">
        <v>2732</v>
      </c>
      <c r="H55" s="13" t="s">
        <v>2730</v>
      </c>
      <c r="I55" s="39" t="s">
        <v>2731</v>
      </c>
      <c r="J55" s="13"/>
      <c r="K55" s="14"/>
      <c r="L55" s="48" t="s">
        <v>1206</v>
      </c>
      <c r="M55" s="13" t="e">
        <f>#REF!=VLOOKUP(Tabela1[[#This Row],[Koda predmeta]],Tabela13[[Course/Subject code]:[Note]],2,FALSE)</f>
        <v>#REF!</v>
      </c>
      <c r="N55" s="13" t="str">
        <f>VLOOKUP(Tabela1[[#This Row],[Koda predmeta]],Tabela13[[Course/Subject code]:[Note]],3,FALSE)</f>
        <v>HISTORICAL AUXILIARY SCIENCES</v>
      </c>
      <c r="O55" s="32"/>
      <c r="P55" s="16" t="str">
        <f>IF(VLOOKUP(Tabela1[[#This Row],[Koda predmeta]],Tabela13[[Course/Subject code]:[Note]],9,FALSE)&gt;0,VLOOKUP(Tabela1[[#This Row],[Koda predmeta]],Tabela13[[Course/Subject code]:[Note]],9,FALSE),"")</f>
        <v/>
      </c>
      <c r="Q55" s="33" t="str">
        <f>IFERROR(Tabela1[[#This Row],[Kvote na predmetu]]-COUNTIFS(L:L,Tabela1[[#This Row],[Koda predmeta]],O:O,""),"")</f>
        <v/>
      </c>
      <c r="R55" s="13"/>
      <c r="S55" s="13" t="str">
        <f>VLOOKUP(Tabela1[[#This Row],[Koda predmeta]],Tabela13[[Course/Subject code]:[Note]],4,FALSE)</f>
        <v>Department of History</v>
      </c>
      <c r="T55" s="13" t="str">
        <f>VLOOKUP(Tabela1[[#This Row],[Koda predmeta]],Tabela13[[Course/Subject code]:[Note]],7,FALSE)</f>
        <v>Winter</v>
      </c>
      <c r="U55" s="13" t="str">
        <f>VLOOKUP(Tabela1[[#This Row],[Koda predmeta]],Tabela13[[Course/Subject code]:[Note]],10,FALSE)</f>
        <v>Individual consultations in English</v>
      </c>
      <c r="V55" s="13">
        <f>VLOOKUP(Tabela1[[#This Row],[Koda predmeta]],Tabela13[[Course/Subject code]:[Note]],11,FALSE)</f>
        <v>0</v>
      </c>
      <c r="W55" s="17"/>
    </row>
    <row r="56" spans="1:23" s="117" customFormat="1" hidden="1" x14ac:dyDescent="0.25">
      <c r="A56" s="13"/>
      <c r="B56" s="13" t="s">
        <v>1213</v>
      </c>
      <c r="C56" s="47" t="s">
        <v>2728</v>
      </c>
      <c r="D56" s="47" t="s">
        <v>2729</v>
      </c>
      <c r="E56" s="13" t="str">
        <f>IFERROR(VLOOKUP(Tabela1[[#This Row],[Priimek]],'Seznam prijav AIPS'!$F$2:$W$100,11,FALSE),"")</f>
        <v>barsexyananjela-4@aspu.am</v>
      </c>
      <c r="F56" s="40"/>
      <c r="G56" s="13" t="s">
        <v>2732</v>
      </c>
      <c r="H56" s="13" t="s">
        <v>2730</v>
      </c>
      <c r="I56" s="39" t="s">
        <v>2731</v>
      </c>
      <c r="J56" s="13"/>
      <c r="K56" s="14"/>
      <c r="L56" s="48" t="s">
        <v>569</v>
      </c>
      <c r="M56" s="13" t="str">
        <f>VLOOKUP(Tabela1[[#This Row],[Koda predmeta]],Tabela13[[Course/Subject code]:[Note]],2,FALSE)</f>
        <v>ZGODOVINA ZGODNJIH CIVILIZACIJ</v>
      </c>
      <c r="N56" s="13" t="str">
        <f>VLOOKUP(Tabela1[[#This Row],[Koda predmeta]],Tabela13[[Course/Subject code]:[Note]],3,FALSE)</f>
        <v>HISTORY OF EARLY CULTURES</v>
      </c>
      <c r="O56" s="32"/>
      <c r="P56" s="16" t="str">
        <f>IF(VLOOKUP(Tabela1[[#This Row],[Koda predmeta]],Tabela13[[Course/Subject code]:[Note]],9,FALSE)&gt;0,VLOOKUP(Tabela1[[#This Row],[Koda predmeta]],Tabela13[[Course/Subject code]:[Note]],9,FALSE),"")</f>
        <v/>
      </c>
      <c r="Q56" s="33" t="str">
        <f>IFERROR(Tabela1[[#This Row],[Kvote na predmetu]]-COUNTIFS(L:L,Tabela1[[#This Row],[Koda predmeta]],O:O,""),"")</f>
        <v/>
      </c>
      <c r="R56" s="13"/>
      <c r="S56" s="13" t="str">
        <f>VLOOKUP(Tabela1[[#This Row],[Koda predmeta]],Tabela13[[Course/Subject code]:[Note]],4,FALSE)</f>
        <v>Department of History</v>
      </c>
      <c r="T56" s="13" t="str">
        <f>VLOOKUP(Tabela1[[#This Row],[Koda predmeta]],Tabela13[[Course/Subject code]:[Note]],7,FALSE)</f>
        <v>Winter</v>
      </c>
      <c r="U56" s="13" t="str">
        <f>VLOOKUP(Tabela1[[#This Row],[Koda predmeta]],Tabela13[[Course/Subject code]:[Note]],10,FALSE)</f>
        <v>Individual consultations in English</v>
      </c>
      <c r="V56" s="13">
        <f>VLOOKUP(Tabela1[[#This Row],[Koda predmeta]],Tabela13[[Course/Subject code]:[Note]],11,FALSE)</f>
        <v>0</v>
      </c>
      <c r="W56" s="17"/>
    </row>
    <row r="57" spans="1:23" s="23" customFormat="1" hidden="1" x14ac:dyDescent="0.25">
      <c r="A57" s="13"/>
      <c r="B57" s="13" t="s">
        <v>1213</v>
      </c>
      <c r="C57" s="47" t="s">
        <v>2728</v>
      </c>
      <c r="D57" s="47" t="s">
        <v>2729</v>
      </c>
      <c r="E57" s="13" t="str">
        <f>IFERROR(VLOOKUP(Tabela1[[#This Row],[Priimek]],'Seznam prijav AIPS'!$F$2:$W$100,11,FALSE),"")</f>
        <v>barsexyananjela-4@aspu.am</v>
      </c>
      <c r="F57" s="40"/>
      <c r="G57" s="13" t="s">
        <v>2732</v>
      </c>
      <c r="H57" s="13" t="s">
        <v>2730</v>
      </c>
      <c r="I57" s="39" t="s">
        <v>2731</v>
      </c>
      <c r="J57" s="13"/>
      <c r="K57" s="14"/>
      <c r="L57" s="48" t="s">
        <v>561</v>
      </c>
      <c r="M57" s="13" t="str">
        <f>VLOOKUP(Tabela1[[#This Row],[Koda predmeta]],Tabela13[[Course/Subject code]:[Note]],2,FALSE)</f>
        <v>EVROPSKA ZGODOVINA ZGODNJEGA NOVEGA VEKA</v>
      </c>
      <c r="N57" s="13" t="str">
        <f>VLOOKUP(Tabela1[[#This Row],[Koda predmeta]],Tabela13[[Course/Subject code]:[Note]],3,FALSE)</f>
        <v>HISTORY OF EUROPE IN THE EARLY MODERN PERIOD</v>
      </c>
      <c r="O57" s="32"/>
      <c r="P57" s="16" t="str">
        <f>IF(VLOOKUP(Tabela1[[#This Row],[Koda predmeta]],Tabela13[[Course/Subject code]:[Note]],9,FALSE)&gt;0,VLOOKUP(Tabela1[[#This Row],[Koda predmeta]],Tabela13[[Course/Subject code]:[Note]],9,FALSE),"")</f>
        <v/>
      </c>
      <c r="Q57" s="33" t="str">
        <f>IFERROR(Tabela1[[#This Row],[Kvote na predmetu]]-COUNTIFS(L:L,Tabela1[[#This Row],[Koda predmeta]],O:O,""),"")</f>
        <v/>
      </c>
      <c r="R57" s="13"/>
      <c r="S57" s="13" t="str">
        <f>VLOOKUP(Tabela1[[#This Row],[Koda predmeta]],Tabela13[[Course/Subject code]:[Note]],4,FALSE)</f>
        <v>Department of History</v>
      </c>
      <c r="T57" s="13" t="str">
        <f>VLOOKUP(Tabela1[[#This Row],[Koda predmeta]],Tabela13[[Course/Subject code]:[Note]],7,FALSE)</f>
        <v>Winter</v>
      </c>
      <c r="U57" s="13" t="str">
        <f>VLOOKUP(Tabela1[[#This Row],[Koda predmeta]],Tabela13[[Course/Subject code]:[Note]],10,FALSE)</f>
        <v>Individual consultations in English</v>
      </c>
      <c r="V57" s="13">
        <f>VLOOKUP(Tabela1[[#This Row],[Koda predmeta]],Tabela13[[Course/Subject code]:[Note]],11,FALSE)</f>
        <v>0</v>
      </c>
      <c r="W57" s="17"/>
    </row>
    <row r="58" spans="1:23" s="23" customFormat="1" hidden="1" x14ac:dyDescent="0.25">
      <c r="B58" s="23" t="s">
        <v>1213</v>
      </c>
      <c r="C58" s="24" t="s">
        <v>2728</v>
      </c>
      <c r="D58" s="24" t="s">
        <v>2729</v>
      </c>
      <c r="E58" s="23" t="str">
        <f>IFERROR(VLOOKUP(Tabela1[[#This Row],[Priimek]],'Seznam prijav AIPS'!$F$2:$W$100,11,FALSE),"")</f>
        <v>barsexyananjela-4@aspu.am</v>
      </c>
      <c r="F58" s="25"/>
      <c r="G58" s="23" t="s">
        <v>2732</v>
      </c>
      <c r="H58" s="23" t="s">
        <v>2730</v>
      </c>
      <c r="I58" s="24" t="s">
        <v>2731</v>
      </c>
      <c r="K58" s="26"/>
      <c r="L58" s="26" t="s">
        <v>1133</v>
      </c>
      <c r="M58" s="23" t="str">
        <f>VLOOKUP(Tabela1[[#This Row],[Koda predmeta]],Tabela13[[Course/Subject code]:[Note]],2,FALSE)</f>
        <v>ZGODOVINA SLIKARSTVA</v>
      </c>
      <c r="N58" s="23" t="str">
        <f>VLOOKUP(Tabela1[[#This Row],[Koda predmeta]],Tabela13[[Course/Subject code]:[Note]],3,FALSE)</f>
        <v>HISTORY OF PAINTING</v>
      </c>
      <c r="O58" s="28" t="s">
        <v>2219</v>
      </c>
      <c r="P58" s="28">
        <f>IF(VLOOKUP(Tabela1[[#This Row],[Koda predmeta]],Tabela13[[Course/Subject code]:[Note]],9,FALSE)&gt;0,VLOOKUP(Tabela1[[#This Row],[Koda predmeta]],Tabela13[[Course/Subject code]:[Note]],9,FALSE),"")</f>
        <v>1</v>
      </c>
      <c r="Q58" s="28">
        <f>IFERROR(Tabela1[[#This Row],[Kvote na predmetu]]-COUNTIFS(L:L,Tabela1[[#This Row],[Koda predmeta]],O:O,""),"")</f>
        <v>1</v>
      </c>
      <c r="S58" s="23" t="str">
        <f>VLOOKUP(Tabela1[[#This Row],[Koda predmeta]],Tabela13[[Course/Subject code]:[Note]],4,FALSE)</f>
        <v>Department of Art History</v>
      </c>
      <c r="T58" s="23" t="str">
        <f>VLOOKUP(Tabela1[[#This Row],[Koda predmeta]],Tabela13[[Course/Subject code]:[Note]],7,FALSE)</f>
        <v>Winter</v>
      </c>
      <c r="U58" s="23" t="str">
        <f>VLOOKUP(Tabela1[[#This Row],[Koda predmeta]],Tabela13[[Course/Subject code]:[Note]],10,FALSE)</f>
        <v>Only for Faculty of Arts students of Arts History. Individual consultations and exam in English.</v>
      </c>
      <c r="V58" s="23">
        <f>VLOOKUP(Tabela1[[#This Row],[Koda predmeta]],Tabela13[[Course/Subject code]:[Note]],11,FALSE)</f>
        <v>0</v>
      </c>
    </row>
    <row r="59" spans="1:23" s="117" customFormat="1" hidden="1" x14ac:dyDescent="0.25">
      <c r="A59" s="13"/>
      <c r="B59" s="13" t="s">
        <v>1213</v>
      </c>
      <c r="C59" s="47" t="s">
        <v>2728</v>
      </c>
      <c r="D59" s="47" t="s">
        <v>2729</v>
      </c>
      <c r="E59" s="13" t="str">
        <f>IFERROR(VLOOKUP(Tabela1[[#This Row],[Priimek]],'Seznam prijav AIPS'!$F$2:$W$100,11,FALSE),"")</f>
        <v>barsexyananjela-4@aspu.am</v>
      </c>
      <c r="F59" s="40"/>
      <c r="G59" s="13" t="s">
        <v>2732</v>
      </c>
      <c r="H59" s="13" t="s">
        <v>2730</v>
      </c>
      <c r="I59" s="39" t="s">
        <v>2731</v>
      </c>
      <c r="J59" s="13"/>
      <c r="K59" s="14"/>
      <c r="L59" s="48" t="s">
        <v>628</v>
      </c>
      <c r="M59" s="13" t="str">
        <f>VLOOKUP(Tabela1[[#This Row],[Koda predmeta]],Tabela13[[Course/Subject code]:[Note]],2,FALSE)</f>
        <v>UVOD V FILOZOFIJO</v>
      </c>
      <c r="N59" s="13" t="str">
        <f>VLOOKUP(Tabela1[[#This Row],[Koda predmeta]],Tabela13[[Course/Subject code]:[Note]],3,FALSE)</f>
        <v>INTRODUCTION TO PHILOSOPHY</v>
      </c>
      <c r="O59" s="32"/>
      <c r="P59" s="16" t="str">
        <f>IF(VLOOKUP(Tabela1[[#This Row],[Koda predmeta]],Tabela13[[Course/Subject code]:[Note]],9,FALSE)&gt;0,VLOOKUP(Tabela1[[#This Row],[Koda predmeta]],Tabela13[[Course/Subject code]:[Note]],9,FALSE),"")</f>
        <v/>
      </c>
      <c r="Q59" s="33" t="str">
        <f>IFERROR(Tabela1[[#This Row],[Kvote na predmetu]]-COUNTIFS(L:L,Tabela1[[#This Row],[Koda predmeta]],O:O,""),"")</f>
        <v/>
      </c>
      <c r="R59" s="13"/>
      <c r="S59" s="13" t="str">
        <f>VLOOKUP(Tabela1[[#This Row],[Koda predmeta]],Tabela13[[Course/Subject code]:[Note]],4,FALSE)</f>
        <v>Department of Philosophy</v>
      </c>
      <c r="T59" s="13" t="str">
        <f>VLOOKUP(Tabela1[[#This Row],[Koda predmeta]],Tabela13[[Course/Subject code]:[Note]],7,FALSE)</f>
        <v>Winter</v>
      </c>
      <c r="U59" s="13">
        <f>VLOOKUP(Tabela1[[#This Row],[Koda predmeta]],Tabela13[[Course/Subject code]:[Note]],10,FALSE)</f>
        <v>0</v>
      </c>
      <c r="V59" s="13">
        <f>VLOOKUP(Tabela1[[#This Row],[Koda predmeta]],Tabela13[[Course/Subject code]:[Note]],11,FALSE)</f>
        <v>0</v>
      </c>
      <c r="W59" s="17"/>
    </row>
    <row r="60" spans="1:23" s="23" customFormat="1" hidden="1" x14ac:dyDescent="0.25">
      <c r="A60" s="13"/>
      <c r="B60" s="13" t="s">
        <v>1213</v>
      </c>
      <c r="C60" s="47" t="s">
        <v>2728</v>
      </c>
      <c r="D60" s="47" t="s">
        <v>2729</v>
      </c>
      <c r="E60" s="13" t="str">
        <f>IFERROR(VLOOKUP(Tabela1[[#This Row],[Priimek]],'Seznam prijav AIPS'!$F$2:$W$100,11,FALSE),"")</f>
        <v>barsexyananjela-4@aspu.am</v>
      </c>
      <c r="F60" s="40"/>
      <c r="G60" s="13" t="s">
        <v>2732</v>
      </c>
      <c r="H60" s="13" t="s">
        <v>2730</v>
      </c>
      <c r="I60" s="39" t="s">
        <v>2731</v>
      </c>
      <c r="J60" s="13"/>
      <c r="K60" s="14"/>
      <c r="L60" s="48" t="s">
        <v>557</v>
      </c>
      <c r="M60" s="13" t="str">
        <f>VLOOKUP(Tabela1[[#This Row],[Koda predmeta]],Tabela13[[Course/Subject code]:[Note]],2,FALSE)</f>
        <v>NEEVROPSKA ZGODOVINA ZGODNJEGA NOVEGA VEKA</v>
      </c>
      <c r="N60" s="13" t="str">
        <f>VLOOKUP(Tabela1[[#This Row],[Koda predmeta]],Tabela13[[Course/Subject code]:[Note]],3,FALSE)</f>
        <v>NON-EUROPEAN HISTORY IN THE EARLY MODERN PERIOD</v>
      </c>
      <c r="O60" s="32"/>
      <c r="P60" s="16" t="str">
        <f>IF(VLOOKUP(Tabela1[[#This Row],[Koda predmeta]],Tabela13[[Course/Subject code]:[Note]],9,FALSE)&gt;0,VLOOKUP(Tabela1[[#This Row],[Koda predmeta]],Tabela13[[Course/Subject code]:[Note]],9,FALSE),"")</f>
        <v/>
      </c>
      <c r="Q60" s="33" t="str">
        <f>IFERROR(Tabela1[[#This Row],[Kvote na predmetu]]-COUNTIFS(L:L,Tabela1[[#This Row],[Koda predmeta]],O:O,""),"")</f>
        <v/>
      </c>
      <c r="R60" s="13"/>
      <c r="S60" s="13" t="str">
        <f>VLOOKUP(Tabela1[[#This Row],[Koda predmeta]],Tabela13[[Course/Subject code]:[Note]],4,FALSE)</f>
        <v>Department of History</v>
      </c>
      <c r="T60" s="13" t="str">
        <f>VLOOKUP(Tabela1[[#This Row],[Koda predmeta]],Tabela13[[Course/Subject code]:[Note]],7,FALSE)</f>
        <v>Winter</v>
      </c>
      <c r="U60" s="13" t="str">
        <f>VLOOKUP(Tabela1[[#This Row],[Koda predmeta]],Tabela13[[Course/Subject code]:[Note]],10,FALSE)</f>
        <v>Individual consultations in English</v>
      </c>
      <c r="V60" s="13">
        <f>VLOOKUP(Tabela1[[#This Row],[Koda predmeta]],Tabela13[[Course/Subject code]:[Note]],11,FALSE)</f>
        <v>0</v>
      </c>
      <c r="W60" s="17"/>
    </row>
    <row r="61" spans="1:23" s="23" customFormat="1" hidden="1" x14ac:dyDescent="0.25">
      <c r="A61" s="13"/>
      <c r="B61" s="13" t="s">
        <v>1213</v>
      </c>
      <c r="C61" s="47" t="s">
        <v>2728</v>
      </c>
      <c r="D61" s="47" t="s">
        <v>2729</v>
      </c>
      <c r="E61" s="13" t="str">
        <f>IFERROR(VLOOKUP(Tabela1[[#This Row],[Priimek]],'Seznam prijav AIPS'!$F$2:$W$100,11,FALSE),"")</f>
        <v>barsexyananjela-4@aspu.am</v>
      </c>
      <c r="F61" s="40"/>
      <c r="G61" s="13" t="s">
        <v>2732</v>
      </c>
      <c r="H61" s="13" t="s">
        <v>2730</v>
      </c>
      <c r="I61" s="39" t="s">
        <v>2731</v>
      </c>
      <c r="J61" s="13"/>
      <c r="K61" s="14"/>
      <c r="L61" s="48" t="s">
        <v>543</v>
      </c>
      <c r="M61" s="13" t="str">
        <f>VLOOKUP(Tabela1[[#This Row],[Koda predmeta]],Tabela13[[Course/Subject code]:[Note]],2,FALSE)</f>
        <v>RIMSKA ZGODOVINA IN SLOVENSKI PROSTOR V ANTIKI</v>
      </c>
      <c r="N61" s="13" t="str">
        <f>VLOOKUP(Tabela1[[#This Row],[Koda predmeta]],Tabela13[[Course/Subject code]:[Note]],3,FALSE)</f>
        <v>ROMAN HISTORY AND THE SLOVENE TERRITORY IN ANTIQUITY</v>
      </c>
      <c r="O61" s="32"/>
      <c r="P61" s="16" t="str">
        <f>IF(VLOOKUP(Tabela1[[#This Row],[Koda predmeta]],Tabela13[[Course/Subject code]:[Note]],9,FALSE)&gt;0,VLOOKUP(Tabela1[[#This Row],[Koda predmeta]],Tabela13[[Course/Subject code]:[Note]],9,FALSE),"")</f>
        <v/>
      </c>
      <c r="Q61" s="33" t="str">
        <f>IFERROR(Tabela1[[#This Row],[Kvote na predmetu]]-COUNTIFS(L:L,Tabela1[[#This Row],[Koda predmeta]],O:O,""),"")</f>
        <v/>
      </c>
      <c r="R61" s="13"/>
      <c r="S61" s="13" t="str">
        <f>VLOOKUP(Tabela1[[#This Row],[Koda predmeta]],Tabela13[[Course/Subject code]:[Note]],4,FALSE)</f>
        <v>Department of History</v>
      </c>
      <c r="T61" s="13" t="str">
        <f>VLOOKUP(Tabela1[[#This Row],[Koda predmeta]],Tabela13[[Course/Subject code]:[Note]],7,FALSE)</f>
        <v>Winter</v>
      </c>
      <c r="U61" s="13" t="str">
        <f>VLOOKUP(Tabela1[[#This Row],[Koda predmeta]],Tabela13[[Course/Subject code]:[Note]],10,FALSE)</f>
        <v>Individual consultations in English</v>
      </c>
      <c r="V61" s="13">
        <f>VLOOKUP(Tabela1[[#This Row],[Koda predmeta]],Tabela13[[Course/Subject code]:[Note]],11,FALSE)</f>
        <v>0</v>
      </c>
      <c r="W61" s="17"/>
    </row>
    <row r="62" spans="1:23" s="23" customFormat="1" hidden="1" x14ac:dyDescent="0.25">
      <c r="A62" s="106"/>
      <c r="B62" s="106" t="s">
        <v>1213</v>
      </c>
      <c r="C62" s="97" t="s">
        <v>2753</v>
      </c>
      <c r="D62" s="97" t="s">
        <v>2752</v>
      </c>
      <c r="E62" s="106" t="str">
        <f>IFERROR(VLOOKUP([1]!Tabela1[[#This Row],[Priimek]],'[1]Seznam prijav AIPS'!$F$2:$W$100,11,FALSE),"")</f>
        <v/>
      </c>
      <c r="F62" s="143" t="s">
        <v>2217</v>
      </c>
      <c r="G62" s="106" t="s">
        <v>3030</v>
      </c>
      <c r="H62" s="106" t="str">
        <f>VLOOKUP(Tabela1[[#This Row],[Fakulteta koda]],Sporazumi!$C$2:$K$237,2,FALSE)</f>
        <v>UNIVERSIDAD COMPLUTENSE DE MADRID</v>
      </c>
      <c r="I62" s="107" t="s">
        <v>1763</v>
      </c>
      <c r="J62" s="97" t="s">
        <v>1249</v>
      </c>
      <c r="K62" s="100">
        <f>VLOOKUP(Tabela1[[#This Row],[Fakulteta koda]],Sporazumi!$C$2:$K$237,9,FALSE)</f>
        <v>2</v>
      </c>
      <c r="L62" s="115" t="s">
        <v>1069</v>
      </c>
      <c r="M62" s="97" t="str">
        <f>VLOOKUP(Tabela1[[#This Row],[Koda predmeta]],Tabela13[[Course/Subject code]:[Note]],2,FALSE)</f>
        <v>TEORIJA LITERARNIH VRST</v>
      </c>
      <c r="N62" s="97" t="str">
        <f>VLOOKUP(Tabela1[[#This Row],[Koda predmeta]],Tabela13[[Course/Subject code]:[Note]],3,FALSE)</f>
        <v>THEORY OF LITERARY FORMS</v>
      </c>
      <c r="O62" s="101"/>
      <c r="P62" s="102" t="str">
        <f>IF(VLOOKUP(Tabela1[[#This Row],[Koda predmeta]],Tabela13[[Course/Subject code]:[Note]],9,FALSE)&gt;0,VLOOKUP(Tabela1[[#This Row],[Koda predmeta]],Tabela13[[Course/Subject code]:[Note]],9,FALSE),"")</f>
        <v/>
      </c>
      <c r="Q62" s="103" t="str">
        <f>IFERROR(Tabela1[[#This Row],[Kvote na predmetu]]-COUNTIFS(L:L,Tabela1[[#This Row],[Koda predmeta]],O:O,""),"")</f>
        <v/>
      </c>
      <c r="R62" s="106"/>
      <c r="S62" s="97" t="str">
        <f>VLOOKUP(Tabela1[[#This Row],[Koda predmeta]],Tabela13[[Course/Subject code]:[Note]],4,FALSE)</f>
        <v>Department of Slavic Languages and Literature</v>
      </c>
      <c r="T62" s="97" t="str">
        <f>VLOOKUP(Tabela1[[#This Row],[Koda predmeta]],Tabela13[[Course/Subject code]:[Note]],7,FALSE)</f>
        <v>Winter</v>
      </c>
      <c r="U62" s="97">
        <f>VLOOKUP(Tabela1[[#This Row],[Koda predmeta]],Tabela13[[Course/Subject code]:[Note]],10,FALSE)</f>
        <v>0</v>
      </c>
      <c r="V62" s="97">
        <f>VLOOKUP(Tabela1[[#This Row],[Koda predmeta]],Tabela13[[Course/Subject code]:[Note]],11,FALSE)</f>
        <v>0</v>
      </c>
      <c r="W62" s="106"/>
    </row>
    <row r="63" spans="1:23" s="106" customFormat="1" hidden="1" x14ac:dyDescent="0.25">
      <c r="B63" s="106" t="s">
        <v>1213</v>
      </c>
      <c r="C63" s="142" t="s">
        <v>2753</v>
      </c>
      <c r="D63" s="97" t="s">
        <v>2752</v>
      </c>
      <c r="E63" s="106" t="str">
        <f>IFERROR(VLOOKUP([1]!Tabela1[[#This Row],[Priimek]],'[1]Seznam prijav AIPS'!$F$2:$W$100,11,FALSE),"")</f>
        <v/>
      </c>
      <c r="F63" s="143" t="s">
        <v>2217</v>
      </c>
      <c r="G63" s="106" t="s">
        <v>3030</v>
      </c>
      <c r="H63" s="106" t="str">
        <f>VLOOKUP(Tabela1[[#This Row],[Fakulteta koda]],Sporazumi!$C$2:$K$237,2,FALSE)</f>
        <v>UNIVERSIDAD COMPLUTENSE DE MADRID</v>
      </c>
      <c r="I63" s="107" t="s">
        <v>1763</v>
      </c>
      <c r="J63" s="97" t="s">
        <v>1249</v>
      </c>
      <c r="K63" s="100">
        <f>VLOOKUP(Tabela1[[#This Row],[Fakulteta koda]],Sporazumi!$C$2:$K$237,9,FALSE)</f>
        <v>2</v>
      </c>
      <c r="L63" s="115" t="s">
        <v>624</v>
      </c>
      <c r="M63" s="97" t="str">
        <f>VLOOKUP(Tabela1[[#This Row],[Koda predmeta]],Tabela13[[Course/Subject code]:[Note]],2,FALSE)</f>
        <v>FILOZOFIJA UMETNOSTI</v>
      </c>
      <c r="N63" s="97" t="str">
        <f>VLOOKUP(Tabela1[[#This Row],[Koda predmeta]],Tabela13[[Course/Subject code]:[Note]],3,FALSE)</f>
        <v>PHILOSOPHY OF ART</v>
      </c>
      <c r="O63" s="101"/>
      <c r="P63" s="102" t="str">
        <f>IF(VLOOKUP(Tabela1[[#This Row],[Koda predmeta]],Tabela13[[Course/Subject code]:[Note]],9,FALSE)&gt;0,VLOOKUP(Tabela1[[#This Row],[Koda predmeta]],Tabela13[[Course/Subject code]:[Note]],9,FALSE),"")</f>
        <v/>
      </c>
      <c r="Q63" s="103" t="str">
        <f>IFERROR(Tabela1[[#This Row],[Kvote na predmetu]]-COUNTIFS(L:L,Tabela1[[#This Row],[Koda predmeta]],O:O,""),"")</f>
        <v/>
      </c>
      <c r="S63" s="97" t="str">
        <f>VLOOKUP(Tabela1[[#This Row],[Koda predmeta]],Tabela13[[Course/Subject code]:[Note]],4,FALSE)</f>
        <v>Department of Philosophy</v>
      </c>
      <c r="T63" s="97" t="str">
        <f>VLOOKUP(Tabela1[[#This Row],[Koda predmeta]],Tabela13[[Course/Subject code]:[Note]],7,FALSE)</f>
        <v>Winter</v>
      </c>
      <c r="U63" s="97">
        <f>VLOOKUP(Tabela1[[#This Row],[Koda predmeta]],Tabela13[[Course/Subject code]:[Note]],10,FALSE)</f>
        <v>0</v>
      </c>
      <c r="V63" s="97" t="str">
        <f>VLOOKUP(Tabela1[[#This Row],[Koda predmeta]],Tabela13[[Course/Subject code]:[Note]],11,FALSE)</f>
        <v>Elective course. Subject to availability at the beginning of the semester.</v>
      </c>
      <c r="W63" s="105"/>
    </row>
    <row r="64" spans="1:23" s="29" customFormat="1" hidden="1" x14ac:dyDescent="0.25">
      <c r="A64" s="106"/>
      <c r="B64" s="106" t="s">
        <v>1213</v>
      </c>
      <c r="C64" s="97" t="s">
        <v>2753</v>
      </c>
      <c r="D64" s="97" t="s">
        <v>2752</v>
      </c>
      <c r="E64" s="106" t="str">
        <f>IFERROR(VLOOKUP([1]!Tabela1[[#This Row],[Priimek]],'[1]Seznam prijav AIPS'!$F$2:$W$100,11,FALSE),"")</f>
        <v/>
      </c>
      <c r="F64" s="143" t="s">
        <v>2217</v>
      </c>
      <c r="G64" s="106" t="s">
        <v>3030</v>
      </c>
      <c r="H64" s="106" t="str">
        <f>VLOOKUP(Tabela1[[#This Row],[Fakulteta koda]],Sporazumi!$C$2:$K$237,2,FALSE)</f>
        <v>UNIVERSIDAD COMPLUTENSE DE MADRID</v>
      </c>
      <c r="I64" s="107" t="s">
        <v>1763</v>
      </c>
      <c r="J64" s="97" t="s">
        <v>1249</v>
      </c>
      <c r="K64" s="100">
        <f>VLOOKUP(Tabela1[[#This Row],[Fakulteta koda]],Sporazumi!$C$2:$K$237,9,FALSE)</f>
        <v>2</v>
      </c>
      <c r="L64" s="115" t="s">
        <v>445</v>
      </c>
      <c r="M64" s="97" t="str">
        <f>VLOOKUP(Tabela1[[#This Row],[Koda predmeta]],Tabela13[[Course/Subject code]:[Note]],2,FALSE)</f>
        <v>KULTURA IN OSEBNOST</v>
      </c>
      <c r="N64" s="97" t="str">
        <f>VLOOKUP(Tabela1[[#This Row],[Koda predmeta]],Tabela13[[Course/Subject code]:[Note]],3,FALSE)</f>
        <v>CULTURE AND PERSONALITY</v>
      </c>
      <c r="O64" s="101"/>
      <c r="P64" s="102" t="str">
        <f>IF(VLOOKUP(Tabela1[[#This Row],[Koda predmeta]],Tabela13[[Course/Subject code]:[Note]],9,FALSE)&gt;0,VLOOKUP(Tabela1[[#This Row],[Koda predmeta]],Tabela13[[Course/Subject code]:[Note]],9,FALSE),"")</f>
        <v/>
      </c>
      <c r="Q64" s="103" t="str">
        <f>IFERROR(Tabela1[[#This Row],[Kvote na predmetu]]-COUNTIFS(L:L,Tabela1[[#This Row],[Koda predmeta]],O:O,""),"")</f>
        <v/>
      </c>
      <c r="R64" s="106"/>
      <c r="S64" s="97" t="str">
        <f>VLOOKUP(Tabela1[[#This Row],[Koda predmeta]],Tabela13[[Course/Subject code]:[Note]],4,FALSE)</f>
        <v>Department of Sociology</v>
      </c>
      <c r="T64" s="97" t="str">
        <f>VLOOKUP(Tabela1[[#This Row],[Koda predmeta]],Tabela13[[Course/Subject code]:[Note]],7,FALSE)</f>
        <v>Winter</v>
      </c>
      <c r="U64" s="97">
        <f>VLOOKUP(Tabela1[[#This Row],[Koda predmeta]],Tabela13[[Course/Subject code]:[Note]],10,FALSE)</f>
        <v>0</v>
      </c>
      <c r="V64" s="97" t="str">
        <f>VLOOKUP(Tabela1[[#This Row],[Koda predmeta]],Tabela13[[Course/Subject code]:[Note]],11,FALSE)</f>
        <v>Elective course. Subject to availability at the beginning of the semester.</v>
      </c>
      <c r="W64" s="105"/>
    </row>
    <row r="65" spans="1:23" s="29" customFormat="1" hidden="1" x14ac:dyDescent="0.25">
      <c r="A65" s="106"/>
      <c r="B65" s="106" t="s">
        <v>1213</v>
      </c>
      <c r="C65" s="97" t="s">
        <v>2753</v>
      </c>
      <c r="D65" s="97" t="s">
        <v>2752</v>
      </c>
      <c r="E65" s="106" t="str">
        <f>IFERROR(VLOOKUP([1]!Tabela1[[#This Row],[Priimek]],'[1]Seznam prijav AIPS'!$F$2:$W$100,11,FALSE),"")</f>
        <v/>
      </c>
      <c r="F65" s="143" t="s">
        <v>2217</v>
      </c>
      <c r="G65" s="106" t="s">
        <v>3030</v>
      </c>
      <c r="H65" s="106" t="str">
        <f>VLOOKUP(Tabela1[[#This Row],[Fakulteta koda]],Sporazumi!$C$2:$K$237,2,FALSE)</f>
        <v>UNIVERSIDAD COMPLUTENSE DE MADRID</v>
      </c>
      <c r="I65" s="107" t="s">
        <v>1763</v>
      </c>
      <c r="J65" s="97" t="s">
        <v>1249</v>
      </c>
      <c r="K65" s="100">
        <f>VLOOKUP(Tabela1[[#This Row],[Fakulteta koda]],Sporazumi!$C$2:$K$237,9,FALSE)</f>
        <v>2</v>
      </c>
      <c r="L65" s="115" t="s">
        <v>268</v>
      </c>
      <c r="M65" s="97" t="str">
        <f>VLOOKUP(Tabela1[[#This Row],[Koda predmeta]],Tabela13[[Course/Subject code]:[Note]],2,FALSE)</f>
        <v>UVOD V ANGLEŠKO LITERATURO ZA PREVAJALCE IN TOLMAČE</v>
      </c>
      <c r="N65" s="97" t="str">
        <f>VLOOKUP(Tabela1[[#This Row],[Koda predmeta]],Tabela13[[Course/Subject code]:[Note]],3,FALSE)</f>
        <v>INTRODUCTION TO ENGLISH LITERATURE FOR TRANSLATORS AND INTERPRETERS</v>
      </c>
      <c r="O65" s="101"/>
      <c r="P65" s="102" t="str">
        <f>IF(VLOOKUP(Tabela1[[#This Row],[Koda predmeta]],Tabela13[[Course/Subject code]:[Note]],9,FALSE)&gt;0,VLOOKUP(Tabela1[[#This Row],[Koda predmeta]],Tabela13[[Course/Subject code]:[Note]],9,FALSE),"")</f>
        <v/>
      </c>
      <c r="Q65" s="103" t="str">
        <f>IFERROR(Tabela1[[#This Row],[Kvote na predmetu]]-COUNTIFS(L:L,Tabela1[[#This Row],[Koda predmeta]],O:O,""),"")</f>
        <v/>
      </c>
      <c r="R65" s="106"/>
      <c r="S65" s="97" t="str">
        <f>VLOOKUP(Tabela1[[#This Row],[Koda predmeta]],Tabela13[[Course/Subject code]:[Note]],4,FALSE)</f>
        <v>Department of Translation Studies</v>
      </c>
      <c r="T65" s="97" t="str">
        <f>VLOOKUP(Tabela1[[#This Row],[Koda predmeta]],Tabela13[[Course/Subject code]:[Note]],7,FALSE)</f>
        <v>Winter</v>
      </c>
      <c r="U65" s="97">
        <f>VLOOKUP(Tabela1[[#This Row],[Koda predmeta]],Tabela13[[Course/Subject code]:[Note]],10,FALSE)</f>
        <v>0</v>
      </c>
      <c r="V65" s="97">
        <f>VLOOKUP(Tabela1[[#This Row],[Koda predmeta]],Tabela13[[Course/Subject code]:[Note]],11,FALSE)</f>
        <v>0</v>
      </c>
      <c r="W65" s="105"/>
    </row>
    <row r="66" spans="1:23" s="29" customFormat="1" hidden="1" x14ac:dyDescent="0.25">
      <c r="A66" s="106"/>
      <c r="B66" s="106" t="s">
        <v>1213</v>
      </c>
      <c r="C66" s="97" t="s">
        <v>2753</v>
      </c>
      <c r="D66" s="97" t="s">
        <v>2752</v>
      </c>
      <c r="E66" s="106" t="str">
        <f>IFERROR(VLOOKUP([1]!Tabela1[[#This Row],[Priimek]],'[1]Seznam prijav AIPS'!$F$2:$W$100,11,FALSE),"")</f>
        <v/>
      </c>
      <c r="F66" s="143" t="s">
        <v>2217</v>
      </c>
      <c r="G66" s="106" t="s">
        <v>3030</v>
      </c>
      <c r="H66" s="106" t="str">
        <f>VLOOKUP(Tabela1[[#This Row],[Fakulteta koda]],Sporazumi!$C$2:$K$237,2,FALSE)</f>
        <v>UNIVERSIDAD COMPLUTENSE DE MADRID</v>
      </c>
      <c r="I66" s="107" t="s">
        <v>1763</v>
      </c>
      <c r="J66" s="97" t="s">
        <v>1249</v>
      </c>
      <c r="K66" s="100">
        <f>VLOOKUP(Tabela1[[#This Row],[Fakulteta koda]],Sporazumi!$C$2:$K$237,9,FALSE)</f>
        <v>2</v>
      </c>
      <c r="L66" s="115" t="s">
        <v>1097</v>
      </c>
      <c r="M66" s="97" t="str">
        <f>VLOOKUP(Tabela1[[#This Row],[Koda predmeta]],Tabela13[[Course/Subject code]:[Note]],2,FALSE)</f>
        <v>IZBRANA POGLAVJA IZ MEDKULTURNE ANALIZE DRUŽB</v>
      </c>
      <c r="N66" s="97" t="str">
        <f>VLOOKUP(Tabela1[[#This Row],[Koda predmeta]],Tabela13[[Course/Subject code]:[Note]],3,FALSE)</f>
        <v>ADVANCED CHARPTERS FROM CROSS-CULTURAL ANALYSIS OF SOCIETIES</v>
      </c>
      <c r="O66" s="101"/>
      <c r="P66" s="102" t="str">
        <f>IF(VLOOKUP(Tabela1[[#This Row],[Koda predmeta]],Tabela13[[Course/Subject code]:[Note]],9,FALSE)&gt;0,VLOOKUP(Tabela1[[#This Row],[Koda predmeta]],Tabela13[[Course/Subject code]:[Note]],9,FALSE),"")</f>
        <v/>
      </c>
      <c r="Q66" s="103" t="str">
        <f>IFERROR(Tabela1[[#This Row],[Kvote na predmetu]]-COUNTIFS(L:L,Tabela1[[#This Row],[Koda predmeta]],O:O,""),"")</f>
        <v/>
      </c>
      <c r="R66" s="106"/>
      <c r="S66" s="97" t="str">
        <f>VLOOKUP(Tabela1[[#This Row],[Koda predmeta]],Tabela13[[Course/Subject code]:[Note]],4,FALSE)</f>
        <v>Department of Sociology</v>
      </c>
      <c r="T66" s="97" t="str">
        <f>VLOOKUP(Tabela1[[#This Row],[Koda predmeta]],Tabela13[[Course/Subject code]:[Note]],7,FALSE)</f>
        <v>Winter</v>
      </c>
      <c r="U66" s="97">
        <f>VLOOKUP(Tabela1[[#This Row],[Koda predmeta]],Tabela13[[Course/Subject code]:[Note]],10,FALSE)</f>
        <v>0</v>
      </c>
      <c r="V66" s="97">
        <f>VLOOKUP(Tabela1[[#This Row],[Koda predmeta]],Tabela13[[Course/Subject code]:[Note]],11,FALSE)</f>
        <v>0</v>
      </c>
      <c r="W66" s="105"/>
    </row>
    <row r="67" spans="1:23" s="29" customFormat="1" x14ac:dyDescent="0.25">
      <c r="A67" s="17">
        <v>6</v>
      </c>
      <c r="B67" s="17" t="s">
        <v>1213</v>
      </c>
      <c r="C67" s="18" t="s">
        <v>1756</v>
      </c>
      <c r="D67" s="18" t="s">
        <v>1757</v>
      </c>
      <c r="E67" s="17" t="str">
        <f>IFERROR(VLOOKUP(Tabela1[[#This Row],[Priimek]],'Seznam prijav AIPS'!$F$2:$W$100,11,FALSE),"")</f>
        <v>ceyokadayifci@gmail.com</v>
      </c>
      <c r="F67" s="19" t="s">
        <v>1741</v>
      </c>
      <c r="G67" s="17" t="s">
        <v>1759</v>
      </c>
      <c r="H67" s="43" t="str">
        <f>VLOOKUP(Tabela1[[#This Row],[Fakulteta koda]],Sporazumi!$C$2:$K$237,2,FALSE)</f>
        <v>KAFKAS UNIVERSITESI</v>
      </c>
      <c r="I67" s="18" t="s">
        <v>1760</v>
      </c>
      <c r="J67" s="17" t="s">
        <v>1273</v>
      </c>
      <c r="K67" s="20">
        <v>2</v>
      </c>
      <c r="L67" s="20" t="s">
        <v>104</v>
      </c>
      <c r="M67" s="17" t="str">
        <f>VLOOKUP(Tabela1[[#This Row],[Koda predmeta]],Tabela13[[Course/Subject code]:[Note]],2,FALSE)</f>
        <v>OTROŠKA KNJIŽEVNOST</v>
      </c>
      <c r="N67" s="17" t="str">
        <f>VLOOKUP(Tabela1[[#This Row],[Koda predmeta]],Tabela13[[Course/Subject code]:[Note]],3,FALSE)</f>
        <v>CHILDREN'S LITERATURE</v>
      </c>
      <c r="O67" s="21"/>
      <c r="P67" s="22">
        <f>IF(VLOOKUP(Tabela1[[#This Row],[Koda predmeta]],Tabela13[[Course/Subject code]:[Note]],9,FALSE)&gt;0,VLOOKUP(Tabela1[[#This Row],[Koda predmeta]],Tabela13[[Course/Subject code]:[Note]],9,FALSE),"")</f>
        <v>6</v>
      </c>
      <c r="Q67" s="22">
        <f>IFERROR(Tabela1[[#This Row],[Kvote na predmetu]]-COUNTIFS(L:L,Tabela1[[#This Row],[Koda predmeta]],O:O,""),"")</f>
        <v>-1</v>
      </c>
      <c r="R67" s="17"/>
      <c r="S67" s="17" t="str">
        <f>VLOOKUP(Tabela1[[#This Row],[Koda predmeta]],Tabela13[[Course/Subject code]:[Note]],4,FALSE)</f>
        <v>Department of English and American Studies</v>
      </c>
      <c r="T67" s="17" t="str">
        <f>VLOOKUP(Tabela1[[#This Row],[Koda predmeta]],Tabela13[[Course/Subject code]:[Note]],7,FALSE)</f>
        <v>Winter</v>
      </c>
      <c r="U67" s="17" t="str">
        <f>VLOOKUP(Tabela1[[#This Row],[Koda predmeta]],Tabela13[[Course/Subject code]:[Note]],10,FALSE)</f>
        <v>Only students of English</v>
      </c>
      <c r="V67" s="17" t="str">
        <f>VLOOKUP(Tabela1[[#This Row],[Koda predmeta]],Tabela13[[Course/Subject code]:[Note]],11,FALSE)</f>
        <v>Elective course. Subject to availability at the beginning of the semester.</v>
      </c>
      <c r="W67" s="17"/>
    </row>
    <row r="68" spans="1:23" s="29" customFormat="1" hidden="1" x14ac:dyDescent="0.25">
      <c r="A68" s="55"/>
      <c r="B68" s="55" t="s">
        <v>1213</v>
      </c>
      <c r="C68" s="60" t="s">
        <v>1909</v>
      </c>
      <c r="D68" s="60" t="s">
        <v>1908</v>
      </c>
      <c r="E68" s="54" t="str">
        <f>IFERROR(VLOOKUP(Tabela1[[#This Row],[Priimek]],'Seznam prijav AIPS'!$F$2:$W$100,11,FALSE),"")</f>
        <v>202401001009@dogus.edu.tr</v>
      </c>
      <c r="F68" s="61" t="s">
        <v>1719</v>
      </c>
      <c r="G68" s="55" t="s">
        <v>2709</v>
      </c>
      <c r="H68" s="62" t="str">
        <f>VLOOKUP(Tabela1[[#This Row],[Fakulteta koda]],Sporazumi!$C$2:$K$237,2,FALSE)</f>
        <v>DOGUS UNIVERSITY</v>
      </c>
      <c r="I68" s="55" t="s">
        <v>1760</v>
      </c>
      <c r="J68" s="62" t="str">
        <f>VLOOKUP(Tabela1[[#This Row],[Fakulteta koda]],Sporazumi!$C$2:$K$237,6,FALSE)</f>
        <v>Language acquisition</v>
      </c>
      <c r="K68" s="62">
        <f>VLOOKUP(Tabela1[[#This Row],[Fakulteta koda]],Sporazumi!$C$2:$K$237,9,FALSE)</f>
        <v>2</v>
      </c>
      <c r="L68" s="60" t="s">
        <v>677</v>
      </c>
      <c r="M68" s="55" t="str">
        <f>VLOOKUP(Tabela1[[#This Row],[Koda predmeta]],Tabela13[[Course/Subject code]:[Note]],2,FALSE)</f>
        <v>EKONOMSKA GEOGRAFIJA</v>
      </c>
      <c r="N68" s="55" t="str">
        <f>VLOOKUP(Tabela1[[#This Row],[Koda predmeta]],Tabela13[[Course/Subject code]:[Note]],3,FALSE)</f>
        <v>ECONOMIC GEOGRAPHY</v>
      </c>
      <c r="O68" s="56"/>
      <c r="P68" s="57" t="str">
        <f>IF(VLOOKUP(Tabela1[[#This Row],[Koda predmeta]],Tabela13[[Course/Subject code]:[Note]],9,FALSE)&gt;0,VLOOKUP(Tabela1[[#This Row],[Koda predmeta]],Tabela13[[Course/Subject code]:[Note]],9,FALSE),"")</f>
        <v/>
      </c>
      <c r="Q68" s="57" t="str">
        <f>IFERROR(Tabela1[[#This Row],[Kvote na predmetu]]-COUNTIFS(L:L,Tabela1[[#This Row],[Koda predmeta]],O:O,""),"")</f>
        <v/>
      </c>
      <c r="R68" s="55"/>
      <c r="S68" s="55" t="str">
        <f>VLOOKUP(Tabela1[[#This Row],[Koda predmeta]],Tabela13[[Course/Subject code]:[Note]],4,FALSE)</f>
        <v>Department of Geography</v>
      </c>
      <c r="T68" s="55" t="str">
        <f>VLOOKUP(Tabela1[[#This Row],[Koda predmeta]],Tabela13[[Course/Subject code]:[Note]],7,FALSE)</f>
        <v>Winter</v>
      </c>
      <c r="U68" s="55">
        <f>VLOOKUP(Tabela1[[#This Row],[Koda predmeta]],Tabela13[[Course/Subject code]:[Note]],10,FALSE)</f>
        <v>0</v>
      </c>
      <c r="V68" s="55">
        <f>VLOOKUP(Tabela1[[#This Row],[Koda predmeta]],Tabela13[[Course/Subject code]:[Note]],11,FALSE)</f>
        <v>0</v>
      </c>
      <c r="W68" s="55"/>
    </row>
    <row r="69" spans="1:23" s="106" customFormat="1" x14ac:dyDescent="0.25">
      <c r="A69" s="85"/>
      <c r="B69" s="85" t="s">
        <v>1213</v>
      </c>
      <c r="C69" s="85" t="s">
        <v>2493</v>
      </c>
      <c r="D69" s="85" t="s">
        <v>2492</v>
      </c>
      <c r="E69" s="85" t="str">
        <f>IFERROR(VLOOKUP(Tabela1[[#This Row],[Priimek]],'Seznam prijav AIPS'!$F$2:$W$100,11,FALSE),"")</f>
        <v>lucasmainar2006@gmail.com</v>
      </c>
      <c r="F69" s="86" t="s">
        <v>2712</v>
      </c>
      <c r="G69" s="172" t="s">
        <v>2194</v>
      </c>
      <c r="H69" s="156" t="str">
        <f>VLOOKUP(Tabela1[[#This Row],[Fakulteta koda]],Sporazumi!$C$2:$K$237,2,FALSE)</f>
        <v>UNIVERSIDAD DE ALCALA</v>
      </c>
      <c r="I69" s="87" t="s">
        <v>1763</v>
      </c>
      <c r="J69" s="85" t="s">
        <v>3016</v>
      </c>
      <c r="K69" s="88" t="str">
        <f>VLOOKUP(Tabela1[[#This Row],[Fakulteta koda]],Sporazumi!$C$2:$K$237,9,FALSE)</f>
        <v>8 (skupno s PEF)</v>
      </c>
      <c r="L69" s="85" t="s">
        <v>480</v>
      </c>
      <c r="M69" s="85" t="str">
        <f>VLOOKUP(Tabela1[[#This Row],[Koda predmeta]],Tabela13[[Course/Subject code]:[Note]],2,FALSE)</f>
        <v>VIŠJI SPOZNAVNI PROCESI</v>
      </c>
      <c r="N69" s="85" t="str">
        <f>VLOOKUP(Tabela1[[#This Row],[Koda predmeta]],Tabela13[[Course/Subject code]:[Note]],3,FALSE)</f>
        <v>COGNITIVE PROCESSES</v>
      </c>
      <c r="O69" s="90" t="s">
        <v>2219</v>
      </c>
      <c r="P69" s="91">
        <f>IF(VLOOKUP(Tabela1[[#This Row],[Koda predmeta]],Tabela13[[Course/Subject code]:[Note]],9,FALSE)&gt;0,VLOOKUP(Tabela1[[#This Row],[Koda predmeta]],Tabela13[[Course/Subject code]:[Note]],9,FALSE),"")</f>
        <v>5</v>
      </c>
      <c r="Q69" s="92">
        <f>IFERROR(Tabela1[[#This Row],[Kvote na predmetu]]-COUNTIFS(L:L,Tabela1[[#This Row],[Koda predmeta]],O:O,""),"")</f>
        <v>0</v>
      </c>
      <c r="R69" s="85"/>
      <c r="S69" s="85" t="str">
        <f>VLOOKUP(Tabela1[[#This Row],[Koda predmeta]],Tabela13[[Course/Subject code]:[Note]],4,FALSE)</f>
        <v>Department of Psychology</v>
      </c>
      <c r="T69" s="85" t="str">
        <f>VLOOKUP(Tabela1[[#This Row],[Koda predmeta]],Tabela13[[Course/Subject code]:[Note]],7,FALSE)</f>
        <v>Summer</v>
      </c>
      <c r="U69" s="85" t="str">
        <f>VLOOKUP(Tabela1[[#This Row],[Koda predmeta]],Tabela13[[Course/Subject code]:[Note]],10,FALSE)</f>
        <v>Only for students of Psychology; in the form of individual consultations for Erasmus students</v>
      </c>
      <c r="V69" s="85">
        <f>VLOOKUP(Tabela1[[#This Row],[Koda predmeta]],Tabela13[[Course/Subject code]:[Note]],11,FALSE)</f>
        <v>0</v>
      </c>
      <c r="W69" s="156"/>
    </row>
    <row r="70" spans="1:23" s="106" customFormat="1" hidden="1" x14ac:dyDescent="0.25">
      <c r="B70" s="106" t="s">
        <v>1213</v>
      </c>
      <c r="C70" s="107" t="s">
        <v>1909</v>
      </c>
      <c r="D70" s="107" t="s">
        <v>1908</v>
      </c>
      <c r="E70" s="105" t="str">
        <f>IFERROR(VLOOKUP(Tabela1[[#This Row],[Priimek]],'Seznam prijav AIPS'!$F$2:$W$100,11,FALSE),"")</f>
        <v>202401001009@dogus.edu.tr</v>
      </c>
      <c r="F70" s="143" t="s">
        <v>1719</v>
      </c>
      <c r="G70" s="106" t="s">
        <v>2709</v>
      </c>
      <c r="H70" s="106" t="str">
        <f>VLOOKUP(Tabela1[[#This Row],[Fakulteta koda]],Sporazumi!$C$2:$K$237,2,FALSE)</f>
        <v>DOGUS UNIVERSITY</v>
      </c>
      <c r="I70" s="106" t="s">
        <v>1760</v>
      </c>
      <c r="J70" s="106" t="str">
        <f>VLOOKUP(Tabela1[[#This Row],[Fakulteta koda]],Sporazumi!$C$2:$K$237,6,FALSE)</f>
        <v>Language acquisition</v>
      </c>
      <c r="K70" s="106">
        <f>VLOOKUP(Tabela1[[#This Row],[Fakulteta koda]],Sporazumi!$C$2:$K$237,9,FALSE)</f>
        <v>2</v>
      </c>
      <c r="L70" s="107" t="s">
        <v>328</v>
      </c>
      <c r="M70" s="106" t="str">
        <f>VLOOKUP(Tabela1[[#This Row],[Koda predmeta]],Tabela13[[Course/Subject code]:[Note]],2,FALSE)</f>
        <v>LEKTORAT NEMŠKEGA JEZIKA 3</v>
      </c>
      <c r="N70" s="106" t="str">
        <f>VLOOKUP(Tabela1[[#This Row],[Koda predmeta]],Tabela13[[Course/Subject code]:[Note]],3,FALSE)</f>
        <v>GERMAN LANGUAGE DEVELOPMENT 3</v>
      </c>
      <c r="O70" s="103"/>
      <c r="P70" s="103" t="str">
        <f>IF(VLOOKUP(Tabela1[[#This Row],[Koda predmeta]],Tabela13[[Course/Subject code]:[Note]],9,FALSE)&gt;0,VLOOKUP(Tabela1[[#This Row],[Koda predmeta]],Tabela13[[Course/Subject code]:[Note]],9,FALSE),"")</f>
        <v/>
      </c>
      <c r="Q70" s="103" t="str">
        <f>IFERROR(Tabela1[[#This Row],[Kvote na predmetu]]-COUNTIFS(L:L,Tabela1[[#This Row],[Koda predmeta]],O:O,""),"")</f>
        <v/>
      </c>
      <c r="S70" s="106" t="str">
        <f>VLOOKUP(Tabela1[[#This Row],[Koda predmeta]],Tabela13[[Course/Subject code]:[Note]],4,FALSE)</f>
        <v>Department of German Studies</v>
      </c>
      <c r="T70" s="106" t="str">
        <f>VLOOKUP(Tabela1[[#This Row],[Koda predmeta]],Tabela13[[Course/Subject code]:[Note]],7,FALSE)</f>
        <v>Winter</v>
      </c>
      <c r="U70" s="106">
        <f>VLOOKUP(Tabela1[[#This Row],[Koda predmeta]],Tabela13[[Course/Subject code]:[Note]],10,FALSE)</f>
        <v>0</v>
      </c>
      <c r="V70" s="106">
        <f>VLOOKUP(Tabela1[[#This Row],[Koda predmeta]],Tabela13[[Course/Subject code]:[Note]],11,FALSE)</f>
        <v>0</v>
      </c>
    </row>
    <row r="71" spans="1:23" s="106" customFormat="1" x14ac:dyDescent="0.25">
      <c r="A71" s="157"/>
      <c r="B71" s="157" t="s">
        <v>1213</v>
      </c>
      <c r="C71" s="178" t="s">
        <v>2543</v>
      </c>
      <c r="D71" s="157" t="s">
        <v>2542</v>
      </c>
      <c r="E71" s="157" t="str">
        <f>IFERROR(VLOOKUP(Tabela1[[#This Row],[Priimek]],'Seznam prijav AIPS'!$F$2:$W$100,11,FALSE),"")</f>
        <v>claudiamarquezalbert@uma.es</v>
      </c>
      <c r="F71" s="177" t="s">
        <v>2193</v>
      </c>
      <c r="G71" s="157" t="s">
        <v>2719</v>
      </c>
      <c r="H71" s="157" t="str">
        <f>VLOOKUP(Tabela1[[#This Row],[Fakulteta koda]],Sporazumi!$C$2:$K$237,2,FALSE)</f>
        <v>UNIVERSIDAD DE MALAGA</v>
      </c>
      <c r="I71" s="178" t="s">
        <v>1763</v>
      </c>
      <c r="J71" s="157" t="str">
        <f>VLOOKUP(Tabela1[[#This Row],[Fakulteta koda]],Sporazumi!$C$2:$K$237,6,FALSE)</f>
        <v>Psychology</v>
      </c>
      <c r="K71" s="179">
        <f>VLOOKUP(Tabela1[[#This Row],[Fakulteta koda]],Sporazumi!$C$2:$K$237,9,FALSE)</f>
        <v>5</v>
      </c>
      <c r="L71" s="129" t="s">
        <v>480</v>
      </c>
      <c r="M71" s="157" t="str">
        <f>VLOOKUP(Tabela1[[#This Row],[Koda predmeta]],Tabela13[[Course/Subject code]:[Note]],2,FALSE)</f>
        <v>VIŠJI SPOZNAVNI PROCESI</v>
      </c>
      <c r="N71" s="157" t="str">
        <f>VLOOKUP(Tabela1[[#This Row],[Koda predmeta]],Tabela13[[Course/Subject code]:[Note]],3,FALSE)</f>
        <v>COGNITIVE PROCESSES</v>
      </c>
      <c r="O71" s="180"/>
      <c r="P71" s="180">
        <f>IF(VLOOKUP(Tabela1[[#This Row],[Koda predmeta]],Tabela13[[Course/Subject code]:[Note]],9,FALSE)&gt;0,VLOOKUP(Tabela1[[#This Row],[Koda predmeta]],Tabela13[[Course/Subject code]:[Note]],9,FALSE),"")</f>
        <v>5</v>
      </c>
      <c r="Q71" s="180">
        <f>IFERROR(Tabela1[[#This Row],[Kvote na predmetu]]-COUNTIFS(L:L,Tabela1[[#This Row],[Koda predmeta]],O:O,""),"")</f>
        <v>0</v>
      </c>
      <c r="R71" s="157"/>
      <c r="S71" s="157" t="str">
        <f>VLOOKUP(Tabela1[[#This Row],[Koda predmeta]],Tabela13[[Course/Subject code]:[Note]],4,FALSE)</f>
        <v>Department of Psychology</v>
      </c>
      <c r="T71" s="157" t="str">
        <f>VLOOKUP(Tabela1[[#This Row],[Koda predmeta]],Tabela13[[Course/Subject code]:[Note]],7,FALSE)</f>
        <v>Summer</v>
      </c>
      <c r="U71" s="157" t="str">
        <f>VLOOKUP(Tabela1[[#This Row],[Koda predmeta]],Tabela13[[Course/Subject code]:[Note]],10,FALSE)</f>
        <v>Only for students of Psychology; in the form of individual consultations for Erasmus students</v>
      </c>
      <c r="V71" s="157">
        <f>VLOOKUP(Tabela1[[#This Row],[Koda predmeta]],Tabela13[[Course/Subject code]:[Note]],11,FALSE)</f>
        <v>0</v>
      </c>
      <c r="W71" s="157"/>
    </row>
    <row r="72" spans="1:23" s="109" customFormat="1" x14ac:dyDescent="0.25">
      <c r="A72" s="106"/>
      <c r="B72" s="106" t="s">
        <v>1213</v>
      </c>
      <c r="C72" s="107" t="s">
        <v>2191</v>
      </c>
      <c r="D72" s="107" t="s">
        <v>2192</v>
      </c>
      <c r="E72" s="106" t="str">
        <f>IFERROR(VLOOKUP(Tabela1[[#This Row],[Priimek]],'Seznam prijav AIPS'!$F$2:$W$100,11,FALSE),"")</f>
        <v>icperez149@gmail.com</v>
      </c>
      <c r="F72" s="143" t="s">
        <v>2193</v>
      </c>
      <c r="G72" s="106" t="s">
        <v>2194</v>
      </c>
      <c r="H72" s="106" t="str">
        <f>VLOOKUP(Tabela1[[#This Row],[Fakulteta koda]],Sporazumi!$C$2:$K$237,2,FALSE)</f>
        <v>UNIVERSIDAD DE MALAGA</v>
      </c>
      <c r="I72" s="107" t="s">
        <v>1763</v>
      </c>
      <c r="J72" s="106" t="str">
        <f>VLOOKUP(Tabela1[[#This Row],[Fakulteta koda]],Sporazumi!$C$2:$K$237,6,FALSE)</f>
        <v>Psychology</v>
      </c>
      <c r="K72" s="108">
        <f>VLOOKUP(Tabela1[[#This Row],[Fakulteta koda]],Sporazumi!$C$2:$K$237,9,FALSE)</f>
        <v>5</v>
      </c>
      <c r="L72" s="115" t="s">
        <v>480</v>
      </c>
      <c r="M72" s="106" t="str">
        <f>VLOOKUP(Tabela1[[#This Row],[Koda predmeta]],Tabela13[[Course/Subject code]:[Note]],2,FALSE)</f>
        <v>VIŠJI SPOZNAVNI PROCESI</v>
      </c>
      <c r="N72" s="106" t="str">
        <f>VLOOKUP(Tabela1[[#This Row],[Koda predmeta]],Tabela13[[Course/Subject code]:[Note]],3,FALSE)</f>
        <v>COGNITIVE PROCESSES</v>
      </c>
      <c r="O72" s="101"/>
      <c r="P72" s="103">
        <f>IF(VLOOKUP(Tabela1[[#This Row],[Koda predmeta]],Tabela13[[Course/Subject code]:[Note]],9,FALSE)&gt;0,VLOOKUP(Tabela1[[#This Row],[Koda predmeta]],Tabela13[[Course/Subject code]:[Note]],9,FALSE),"")</f>
        <v>5</v>
      </c>
      <c r="Q72" s="103">
        <f>IFERROR(Tabela1[[#This Row],[Kvote na predmetu]]-COUNTIFS(L:L,Tabela1[[#This Row],[Koda predmeta]],O:O,""),"")</f>
        <v>0</v>
      </c>
      <c r="R72" s="106"/>
      <c r="S72" s="106" t="str">
        <f>VLOOKUP(Tabela1[[#This Row],[Koda predmeta]],Tabela13[[Course/Subject code]:[Note]],4,FALSE)</f>
        <v>Department of Psychology</v>
      </c>
      <c r="T72" s="106" t="str">
        <f>VLOOKUP(Tabela1[[#This Row],[Koda predmeta]],Tabela13[[Course/Subject code]:[Note]],7,FALSE)</f>
        <v>Summer</v>
      </c>
      <c r="U72" s="106" t="str">
        <f>VLOOKUP(Tabela1[[#This Row],[Koda predmeta]],Tabela13[[Course/Subject code]:[Note]],10,FALSE)</f>
        <v>Only for students of Psychology; in the form of individual consultations for Erasmus students</v>
      </c>
      <c r="V72" s="106">
        <f>VLOOKUP(Tabela1[[#This Row],[Koda predmeta]],Tabela13[[Course/Subject code]:[Note]],11,FALSE)</f>
        <v>0</v>
      </c>
      <c r="W72" s="106"/>
    </row>
    <row r="73" spans="1:23" s="172" customFormat="1" hidden="1" x14ac:dyDescent="0.25">
      <c r="A73" s="159"/>
      <c r="B73" s="159" t="s">
        <v>1213</v>
      </c>
      <c r="C73" s="89" t="s">
        <v>2963</v>
      </c>
      <c r="D73" s="89" t="s">
        <v>2962</v>
      </c>
      <c r="E73" s="156" t="str">
        <f>IFERROR(VLOOKUP(Tabela1[[#This Row],[Priimek]],'Seznam prijav AIPS'!$F$2:$W$100,11,FALSE),"")</f>
        <v>anastasija.simic@icloud.com</v>
      </c>
      <c r="F73" s="160" t="s">
        <v>2971</v>
      </c>
      <c r="G73" s="159" t="s">
        <v>3053</v>
      </c>
      <c r="H73" s="159" t="s">
        <v>2972</v>
      </c>
      <c r="I73" s="159" t="s">
        <v>2002</v>
      </c>
      <c r="J73" s="159" t="s">
        <v>3054</v>
      </c>
      <c r="K73" s="159" t="e">
        <f>VLOOKUP(Tabela1[[#This Row],[Fakulteta koda]],Sporazumi!$C$2:$K$237,9,FALSE)</f>
        <v>#N/A</v>
      </c>
      <c r="L73" s="161" t="s">
        <v>1015</v>
      </c>
      <c r="M73" s="159" t="str">
        <f>VLOOKUP(Tabela1[[#This Row],[Koda predmeta]],Tabela13[[Course/Subject code]:[Note]],2,FALSE)</f>
        <v>ŠOLSKO SVETOVANJE</v>
      </c>
      <c r="N73" s="159" t="str">
        <f>VLOOKUP(Tabela1[[#This Row],[Koda predmeta]],Tabela13[[Course/Subject code]:[Note]],3,FALSE)</f>
        <v>SCHOOL COUNSELLING</v>
      </c>
      <c r="O73" s="92"/>
      <c r="P73" s="92">
        <f>IF(VLOOKUP(Tabela1[[#This Row],[Koda predmeta]],Tabela13[[Course/Subject code]:[Note]],9,FALSE)&gt;0,VLOOKUP(Tabela1[[#This Row],[Koda predmeta]],Tabela13[[Course/Subject code]:[Note]],9,FALSE),"")</f>
        <v>5</v>
      </c>
      <c r="Q73" s="92">
        <f>IFERROR(Tabela1[[#This Row],[Kvote na predmetu]]-COUNTIFS(L:L,Tabela1[[#This Row],[Koda predmeta]],O:O,""),"")</f>
        <v>2</v>
      </c>
      <c r="R73" s="159"/>
      <c r="S73" s="159" t="str">
        <f>VLOOKUP(Tabela1[[#This Row],[Koda predmeta]],Tabela13[[Course/Subject code]:[Note]],4,FALSE)</f>
        <v>Department of Pedagogy</v>
      </c>
      <c r="T73" s="159" t="str">
        <f>VLOOKUP(Tabela1[[#This Row],[Koda predmeta]],Tabela13[[Course/Subject code]:[Note]],7,FALSE)</f>
        <v>Winter</v>
      </c>
      <c r="U73" s="159" t="str">
        <f>VLOOKUP(Tabela1[[#This Row],[Koda predmeta]],Tabela13[[Course/Subject code]:[Note]],10,FALSE)</f>
        <v>Only students of Pedagogy; in the form of individual consultations for Erasmus students</v>
      </c>
      <c r="V73" s="159">
        <f>VLOOKUP(Tabela1[[#This Row],[Koda predmeta]],Tabela13[[Course/Subject code]:[Note]],11,FALSE)</f>
        <v>0</v>
      </c>
      <c r="W73" s="159"/>
    </row>
    <row r="74" spans="1:23" s="172" customFormat="1" x14ac:dyDescent="0.25">
      <c r="A74" s="106"/>
      <c r="B74" s="106" t="s">
        <v>1213</v>
      </c>
      <c r="C74" s="120" t="s">
        <v>2197</v>
      </c>
      <c r="D74" s="120" t="s">
        <v>2198</v>
      </c>
      <c r="E74" s="106" t="str">
        <f>IFERROR(VLOOKUP(Tabela1[[#This Row],[Priimek]],'Seznam prijav AIPS'!$F$2:$W$100,11,FALSE),"")</f>
        <v>martina.tripolib@gmail.com</v>
      </c>
      <c r="F74" s="143" t="s">
        <v>2193</v>
      </c>
      <c r="G74" s="106" t="s">
        <v>2194</v>
      </c>
      <c r="H74" s="106" t="str">
        <f>VLOOKUP(Tabela1[[#This Row],[Fakulteta koda]],Sporazumi!$C$2:$K$237,2,FALSE)</f>
        <v>UNIVERSIDAD DE MALAGA</v>
      </c>
      <c r="I74" s="107" t="s">
        <v>1763</v>
      </c>
      <c r="J74" s="106" t="str">
        <f>VLOOKUP(Tabela1[[#This Row],[Fakulteta koda]],Sporazumi!$C$2:$K$237,6,FALSE)</f>
        <v>Psychology</v>
      </c>
      <c r="K74" s="108">
        <f>VLOOKUP(Tabela1[[#This Row],[Fakulteta koda]],Sporazumi!$C$2:$K$237,9,FALSE)</f>
        <v>5</v>
      </c>
      <c r="L74" s="115" t="s">
        <v>480</v>
      </c>
      <c r="M74" s="106" t="str">
        <f>VLOOKUP(Tabela1[[#This Row],[Koda predmeta]],Tabela13[[Course/Subject code]:[Note]],2,FALSE)</f>
        <v>VIŠJI SPOZNAVNI PROCESI</v>
      </c>
      <c r="N74" s="106" t="str">
        <f>VLOOKUP(Tabela1[[#This Row],[Koda predmeta]],Tabela13[[Course/Subject code]:[Note]],3,FALSE)</f>
        <v>COGNITIVE PROCESSES</v>
      </c>
      <c r="O74" s="101"/>
      <c r="P74" s="103">
        <f>IF(VLOOKUP(Tabela1[[#This Row],[Koda predmeta]],Tabela13[[Course/Subject code]:[Note]],9,FALSE)&gt;0,VLOOKUP(Tabela1[[#This Row],[Koda predmeta]],Tabela13[[Course/Subject code]:[Note]],9,FALSE),"")</f>
        <v>5</v>
      </c>
      <c r="Q74" s="103">
        <f>IFERROR(Tabela1[[#This Row],[Kvote na predmetu]]-COUNTIFS(L:L,Tabela1[[#This Row],[Koda predmeta]],O:O,""),"")</f>
        <v>0</v>
      </c>
      <c r="R74" s="106"/>
      <c r="S74" s="106" t="str">
        <f>VLOOKUP(Tabela1[[#This Row],[Koda predmeta]],Tabela13[[Course/Subject code]:[Note]],4,FALSE)</f>
        <v>Department of Psychology</v>
      </c>
      <c r="T74" s="106" t="str">
        <f>VLOOKUP(Tabela1[[#This Row],[Koda predmeta]],Tabela13[[Course/Subject code]:[Note]],7,FALSE)</f>
        <v>Summer</v>
      </c>
      <c r="U74" s="106" t="str">
        <f>VLOOKUP(Tabela1[[#This Row],[Koda predmeta]],Tabela13[[Course/Subject code]:[Note]],10,FALSE)</f>
        <v>Only for students of Psychology; in the form of individual consultations for Erasmus students</v>
      </c>
      <c r="V74" s="106">
        <f>VLOOKUP(Tabela1[[#This Row],[Koda predmeta]],Tabela13[[Course/Subject code]:[Note]],11,FALSE)</f>
        <v>0</v>
      </c>
      <c r="W74" s="106"/>
    </row>
    <row r="75" spans="1:23" s="172" customFormat="1" x14ac:dyDescent="0.25">
      <c r="A75" s="106"/>
      <c r="B75" s="106" t="s">
        <v>1213</v>
      </c>
      <c r="C75" s="120" t="s">
        <v>2195</v>
      </c>
      <c r="D75" s="120" t="s">
        <v>2196</v>
      </c>
      <c r="E75" s="106" t="str">
        <f>IFERROR(VLOOKUP(Tabela1[[#This Row],[Priimek]],'Seznam prijav AIPS'!$F$2:$W$100,11,FALSE),"")</f>
        <v>sherezaderive@gmail.com</v>
      </c>
      <c r="F75" s="143" t="s">
        <v>2193</v>
      </c>
      <c r="G75" s="106" t="s">
        <v>2194</v>
      </c>
      <c r="H75" s="106" t="str">
        <f>VLOOKUP(Tabela1[[#This Row],[Fakulteta koda]],Sporazumi!$C$2:$K$237,2,FALSE)</f>
        <v>UNIVERSIDAD DE MALAGA</v>
      </c>
      <c r="I75" s="107" t="s">
        <v>1763</v>
      </c>
      <c r="J75" s="106" t="str">
        <f>VLOOKUP(Tabela1[[#This Row],[Fakulteta koda]],Sporazumi!$C$2:$K$237,6,FALSE)</f>
        <v>Psychology</v>
      </c>
      <c r="K75" s="108">
        <f>VLOOKUP(Tabela1[[#This Row],[Fakulteta koda]],Sporazumi!$C$2:$K$237,9,FALSE)</f>
        <v>5</v>
      </c>
      <c r="L75" s="115" t="s">
        <v>480</v>
      </c>
      <c r="M75" s="106" t="str">
        <f>VLOOKUP(Tabela1[[#This Row],[Koda predmeta]],Tabela13[[Course/Subject code]:[Note]],2,FALSE)</f>
        <v>VIŠJI SPOZNAVNI PROCESI</v>
      </c>
      <c r="N75" s="106" t="str">
        <f>VLOOKUP(Tabela1[[#This Row],[Koda predmeta]],Tabela13[[Course/Subject code]:[Note]],3,FALSE)</f>
        <v>COGNITIVE PROCESSES</v>
      </c>
      <c r="O75" s="101"/>
      <c r="P75" s="103">
        <f>IF(VLOOKUP(Tabela1[[#This Row],[Koda predmeta]],Tabela13[[Course/Subject code]:[Note]],9,FALSE)&gt;0,VLOOKUP(Tabela1[[#This Row],[Koda predmeta]],Tabela13[[Course/Subject code]:[Note]],9,FALSE),"")</f>
        <v>5</v>
      </c>
      <c r="Q75" s="103">
        <f>IFERROR(Tabela1[[#This Row],[Kvote na predmetu]]-COUNTIFS(L:L,Tabela1[[#This Row],[Koda predmeta]],O:O,""),"")</f>
        <v>0</v>
      </c>
      <c r="R75" s="106"/>
      <c r="S75" s="106" t="str">
        <f>VLOOKUP(Tabela1[[#This Row],[Koda predmeta]],Tabela13[[Course/Subject code]:[Note]],4,FALSE)</f>
        <v>Department of Psychology</v>
      </c>
      <c r="T75" s="106" t="str">
        <f>VLOOKUP(Tabela1[[#This Row],[Koda predmeta]],Tabela13[[Course/Subject code]:[Note]],7,FALSE)</f>
        <v>Summer</v>
      </c>
      <c r="U75" s="106" t="str">
        <f>VLOOKUP(Tabela1[[#This Row],[Koda predmeta]],Tabela13[[Course/Subject code]:[Note]],10,FALSE)</f>
        <v>Only for students of Psychology; in the form of individual consultations for Erasmus students</v>
      </c>
      <c r="V75" s="106">
        <f>VLOOKUP(Tabela1[[#This Row],[Koda predmeta]],Tabela13[[Course/Subject code]:[Note]],11,FALSE)</f>
        <v>0</v>
      </c>
      <c r="W75" s="106"/>
    </row>
    <row r="76" spans="1:23" s="172" customFormat="1" x14ac:dyDescent="0.25">
      <c r="A76" s="106"/>
      <c r="B76" s="106" t="s">
        <v>1213</v>
      </c>
      <c r="C76" s="120" t="s">
        <v>2553</v>
      </c>
      <c r="D76" s="120" t="s">
        <v>2552</v>
      </c>
      <c r="E76" s="106" t="str">
        <f>IFERROR(VLOOKUP(Tabela1[[#This Row],[Priimek]],'Seznam prijav AIPS'!$F$2:$W$100,11,FALSE),"")</f>
        <v>teresasaldanaafan@gmail.com</v>
      </c>
      <c r="F76" s="143" t="s">
        <v>2193</v>
      </c>
      <c r="G76" s="106" t="s">
        <v>2194</v>
      </c>
      <c r="H76" s="106" t="str">
        <f>VLOOKUP(Tabela1[[#This Row],[Fakulteta koda]],Sporazumi!$C$2:$K$237,2,FALSE)</f>
        <v>UNIVERSIDAD DE MALAGA</v>
      </c>
      <c r="I76" s="107" t="s">
        <v>1763</v>
      </c>
      <c r="J76" s="106" t="str">
        <f>VLOOKUP(Tabela1[[#This Row],[Fakulteta koda]],Sporazumi!$C$2:$K$237,6,FALSE)</f>
        <v>Psychology</v>
      </c>
      <c r="K76" s="108">
        <f>VLOOKUP(Tabela1[[#This Row],[Fakulteta koda]],Sporazumi!$C$2:$K$237,9,FALSE)</f>
        <v>5</v>
      </c>
      <c r="L76" s="115" t="s">
        <v>480</v>
      </c>
      <c r="M76" s="106" t="str">
        <f>VLOOKUP(Tabela1[[#This Row],[Koda predmeta]],Tabela13[[Course/Subject code]:[Note]],2,FALSE)</f>
        <v>VIŠJI SPOZNAVNI PROCESI</v>
      </c>
      <c r="N76" s="106" t="str">
        <f>VLOOKUP(Tabela1[[#This Row],[Koda predmeta]],Tabela13[[Course/Subject code]:[Note]],3,FALSE)</f>
        <v>COGNITIVE PROCESSES</v>
      </c>
      <c r="O76" s="101"/>
      <c r="P76" s="103">
        <f>IF(VLOOKUP(Tabela1[[#This Row],[Koda predmeta]],Tabela13[[Course/Subject code]:[Note]],9,FALSE)&gt;0,VLOOKUP(Tabela1[[#This Row],[Koda predmeta]],Tabela13[[Course/Subject code]:[Note]],9,FALSE),"")</f>
        <v>5</v>
      </c>
      <c r="Q76" s="103">
        <f>IFERROR(Tabela1[[#This Row],[Kvote na predmetu]]-COUNTIFS(L:L,Tabela1[[#This Row],[Koda predmeta]],O:O,""),"")</f>
        <v>0</v>
      </c>
      <c r="R76" s="106"/>
      <c r="S76" s="106" t="str">
        <f>VLOOKUP(Tabela1[[#This Row],[Koda predmeta]],Tabela13[[Course/Subject code]:[Note]],4,FALSE)</f>
        <v>Department of Psychology</v>
      </c>
      <c r="T76" s="106" t="str">
        <f>VLOOKUP(Tabela1[[#This Row],[Koda predmeta]],Tabela13[[Course/Subject code]:[Note]],7,FALSE)</f>
        <v>Summer</v>
      </c>
      <c r="U76" s="106" t="str">
        <f>VLOOKUP(Tabela1[[#This Row],[Koda predmeta]],Tabela13[[Course/Subject code]:[Note]],10,FALSE)</f>
        <v>Only for students of Psychology; in the form of individual consultations for Erasmus students</v>
      </c>
      <c r="V76" s="106">
        <f>VLOOKUP(Tabela1[[#This Row],[Koda predmeta]],Tabela13[[Course/Subject code]:[Note]],11,FALSE)</f>
        <v>0</v>
      </c>
      <c r="W76" s="106"/>
    </row>
    <row r="77" spans="1:23" s="172" customFormat="1" x14ac:dyDescent="0.25">
      <c r="A77" s="55"/>
      <c r="B77" s="55" t="s">
        <v>1213</v>
      </c>
      <c r="C77" s="240" t="s">
        <v>1909</v>
      </c>
      <c r="D77" s="240" t="s">
        <v>1908</v>
      </c>
      <c r="E77" s="54" t="str">
        <f>IFERROR(VLOOKUP(Tabela1[[#This Row],[Priimek]],'Seznam prijav AIPS'!$F$2:$W$100,11,FALSE),"")</f>
        <v>202401001009@dogus.edu.tr</v>
      </c>
      <c r="F77" s="61" t="s">
        <v>1719</v>
      </c>
      <c r="G77" s="55" t="s">
        <v>2709</v>
      </c>
      <c r="H77" s="62" t="str">
        <f>VLOOKUP(Tabela1[[#This Row],[Fakulteta koda]],Sporazumi!$C$2:$K$237,2,FALSE)</f>
        <v>DOGUS UNIVERSITY</v>
      </c>
      <c r="I77" s="55" t="s">
        <v>1760</v>
      </c>
      <c r="J77" s="62" t="str">
        <f>VLOOKUP(Tabela1[[#This Row],[Fakulteta koda]],Sporazumi!$C$2:$K$237,6,FALSE)</f>
        <v>Language acquisition</v>
      </c>
      <c r="K77" s="62">
        <f>VLOOKUP(Tabela1[[#This Row],[Fakulteta koda]],Sporazumi!$C$2:$K$237,9,FALSE)</f>
        <v>2</v>
      </c>
      <c r="L77" s="60" t="s">
        <v>1011</v>
      </c>
      <c r="M77" s="55" t="str">
        <f>VLOOKUP(Tabela1[[#This Row],[Koda predmeta]],Tabela13[[Course/Subject code]:[Note]],2,FALSE)</f>
        <v>PRIMERJALNA PEDAGOGIKA</v>
      </c>
      <c r="N77" s="55" t="str">
        <f>VLOOKUP(Tabela1[[#This Row],[Koda predmeta]],Tabela13[[Course/Subject code]:[Note]],3,FALSE)</f>
        <v>COMPARATIVE PEDAGOGY</v>
      </c>
      <c r="O77" s="56"/>
      <c r="P77" s="57">
        <f>IF(VLOOKUP(Tabela1[[#This Row],[Koda predmeta]],Tabela13[[Course/Subject code]:[Note]],9,FALSE)&gt;0,VLOOKUP(Tabela1[[#This Row],[Koda predmeta]],Tabela13[[Course/Subject code]:[Note]],9,FALSE),"")</f>
        <v>10</v>
      </c>
      <c r="Q77" s="57">
        <f>IFERROR(Tabela1[[#This Row],[Kvote na predmetu]]-COUNTIFS(L:L,Tabela1[[#This Row],[Koda predmeta]],O:O,""),"")</f>
        <v>0</v>
      </c>
      <c r="R77" s="55"/>
      <c r="S77" s="55" t="str">
        <f>VLOOKUP(Tabela1[[#This Row],[Koda predmeta]],Tabela13[[Course/Subject code]:[Note]],4,FALSE)</f>
        <v>Department of Pedagogy</v>
      </c>
      <c r="T77" s="55" t="str">
        <f>VLOOKUP(Tabela1[[#This Row],[Koda predmeta]],Tabela13[[Course/Subject code]:[Note]],7,FALSE)</f>
        <v>Winter</v>
      </c>
      <c r="U77" s="55" t="str">
        <f>VLOOKUP(Tabela1[[#This Row],[Koda predmeta]],Tabela13[[Course/Subject code]:[Note]],10,FALSE)</f>
        <v>Only for Faculty of Arts Erasmus students</v>
      </c>
      <c r="V77" s="55">
        <f>VLOOKUP(Tabela1[[#This Row],[Koda predmeta]],Tabela13[[Course/Subject code]:[Note]],11,FALSE)</f>
        <v>0</v>
      </c>
      <c r="W77" s="55"/>
    </row>
    <row r="78" spans="1:23" s="172" customFormat="1" x14ac:dyDescent="0.25">
      <c r="A78" s="109"/>
      <c r="B78" s="109" t="s">
        <v>1213</v>
      </c>
      <c r="C78" s="199" t="s">
        <v>2191</v>
      </c>
      <c r="D78" s="199" t="s">
        <v>2192</v>
      </c>
      <c r="E78" s="109" t="str">
        <f>IFERROR(VLOOKUP(Tabela1[[#This Row],[Priimek]],'Seznam prijav AIPS'!$F$2:$W$100,11,FALSE),"")</f>
        <v>icperez149@gmail.com</v>
      </c>
      <c r="F78" s="146" t="s">
        <v>2193</v>
      </c>
      <c r="G78" s="109" t="s">
        <v>2194</v>
      </c>
      <c r="H78" s="109" t="str">
        <f>VLOOKUP(Tabela1[[#This Row],[Fakulteta koda]],Sporazumi!$C$2:$K$237,2,FALSE)</f>
        <v>UNIVERSIDAD DE MALAGA</v>
      </c>
      <c r="I78" s="111" t="s">
        <v>1763</v>
      </c>
      <c r="J78" s="109" t="str">
        <f>VLOOKUP(Tabela1[[#This Row],[Fakulteta koda]],Sporazumi!$C$2:$K$237,6,FALSE)</f>
        <v>Psychology</v>
      </c>
      <c r="K78" s="112">
        <f>VLOOKUP(Tabela1[[#This Row],[Fakulteta koda]],Sporazumi!$C$2:$K$237,9,FALSE)</f>
        <v>5</v>
      </c>
      <c r="L78" s="153" t="s">
        <v>1011</v>
      </c>
      <c r="M78" s="109" t="str">
        <f>VLOOKUP(Tabela1[[#This Row],[Koda predmeta]],Tabela13[[Course/Subject code]:[Note]],2,FALSE)</f>
        <v>PRIMERJALNA PEDAGOGIKA</v>
      </c>
      <c r="N78" s="109" t="str">
        <f>VLOOKUP(Tabela1[[#This Row],[Koda predmeta]],Tabela13[[Course/Subject code]:[Note]],3,FALSE)</f>
        <v>COMPARATIVE PEDAGOGY</v>
      </c>
      <c r="O78" s="198"/>
      <c r="P78" s="113">
        <f>IF(VLOOKUP(Tabela1[[#This Row],[Koda predmeta]],Tabela13[[Course/Subject code]:[Note]],9,FALSE)&gt;0,VLOOKUP(Tabela1[[#This Row],[Koda predmeta]],Tabela13[[Course/Subject code]:[Note]],9,FALSE),"")</f>
        <v>10</v>
      </c>
      <c r="Q78" s="113">
        <f>IFERROR(Tabela1[[#This Row],[Kvote na predmetu]]-COUNTIFS(L:L,Tabela1[[#This Row],[Koda predmeta]],O:O,""),"")</f>
        <v>0</v>
      </c>
      <c r="R78" s="109"/>
      <c r="S78" s="109" t="str">
        <f>VLOOKUP(Tabela1[[#This Row],[Koda predmeta]],Tabela13[[Course/Subject code]:[Note]],4,FALSE)</f>
        <v>Department of Pedagogy</v>
      </c>
      <c r="T78" s="109" t="str">
        <f>VLOOKUP(Tabela1[[#This Row],[Koda predmeta]],Tabela13[[Course/Subject code]:[Note]],7,FALSE)</f>
        <v>Winter</v>
      </c>
      <c r="U78" s="109" t="str">
        <f>VLOOKUP(Tabela1[[#This Row],[Koda predmeta]],Tabela13[[Course/Subject code]:[Note]],10,FALSE)</f>
        <v>Only for Faculty of Arts Erasmus students</v>
      </c>
      <c r="V78" s="109">
        <f>VLOOKUP(Tabela1[[#This Row],[Koda predmeta]],Tabela13[[Course/Subject code]:[Note]],11,FALSE)</f>
        <v>0</v>
      </c>
      <c r="W78" s="109"/>
    </row>
    <row r="79" spans="1:23" s="157" customFormat="1" hidden="1" x14ac:dyDescent="0.25">
      <c r="A79" s="158"/>
      <c r="B79" s="158" t="s">
        <v>1213</v>
      </c>
      <c r="C79" s="137" t="s">
        <v>2963</v>
      </c>
      <c r="D79" s="137" t="s">
        <v>2962</v>
      </c>
      <c r="E79" s="155" t="str">
        <f>IFERROR(VLOOKUP(Tabela1[[#This Row],[Priimek]],'Seznam prijav AIPS'!$F$2:$W$100,11,FALSE),"")</f>
        <v>anastasija.simic@icloud.com</v>
      </c>
      <c r="F79" s="205" t="s">
        <v>2971</v>
      </c>
      <c r="G79" s="158" t="s">
        <v>3053</v>
      </c>
      <c r="H79" s="158" t="s">
        <v>2972</v>
      </c>
      <c r="I79" s="158" t="s">
        <v>2002</v>
      </c>
      <c r="J79" s="158" t="s">
        <v>3054</v>
      </c>
      <c r="K79" s="158" t="e">
        <f>VLOOKUP(Tabela1[[#This Row],[Fakulteta koda]],Sporazumi!$C$2:$K$237,9,FALSE)</f>
        <v>#N/A</v>
      </c>
      <c r="L79" s="206" t="s">
        <v>445</v>
      </c>
      <c r="M79" s="158" t="str">
        <f>VLOOKUP(Tabela1[[#This Row],[Koda predmeta]],Tabela13[[Course/Subject code]:[Note]],2,FALSE)</f>
        <v>KULTURA IN OSEBNOST</v>
      </c>
      <c r="N79" s="158" t="str">
        <f>VLOOKUP(Tabela1[[#This Row],[Koda predmeta]],Tabela13[[Course/Subject code]:[Note]],3,FALSE)</f>
        <v>CULTURE AND PERSONALITY</v>
      </c>
      <c r="O79" s="135"/>
      <c r="P79" s="135" t="str">
        <f>IF(VLOOKUP(Tabela1[[#This Row],[Koda predmeta]],Tabela13[[Course/Subject code]:[Note]],9,FALSE)&gt;0,VLOOKUP(Tabela1[[#This Row],[Koda predmeta]],Tabela13[[Course/Subject code]:[Note]],9,FALSE),"")</f>
        <v/>
      </c>
      <c r="Q79" s="135" t="str">
        <f>IFERROR(Tabela1[[#This Row],[Kvote na predmetu]]-COUNTIFS(L:L,Tabela1[[#This Row],[Koda predmeta]],O:O,""),"")</f>
        <v/>
      </c>
      <c r="R79" s="158"/>
      <c r="S79" s="158" t="str">
        <f>VLOOKUP(Tabela1[[#This Row],[Koda predmeta]],Tabela13[[Course/Subject code]:[Note]],4,FALSE)</f>
        <v>Department of Sociology</v>
      </c>
      <c r="T79" s="158" t="str">
        <f>VLOOKUP(Tabela1[[#This Row],[Koda predmeta]],Tabela13[[Course/Subject code]:[Note]],7,FALSE)</f>
        <v>Winter</v>
      </c>
      <c r="U79" s="158">
        <f>VLOOKUP(Tabela1[[#This Row],[Koda predmeta]],Tabela13[[Course/Subject code]:[Note]],10,FALSE)</f>
        <v>0</v>
      </c>
      <c r="V79" s="158" t="str">
        <f>VLOOKUP(Tabela1[[#This Row],[Koda predmeta]],Tabela13[[Course/Subject code]:[Note]],11,FALSE)</f>
        <v>Elective course. Subject to availability at the beginning of the semester.</v>
      </c>
      <c r="W79" s="158"/>
    </row>
    <row r="80" spans="1:23" s="157" customFormat="1" hidden="1" x14ac:dyDescent="0.25">
      <c r="A80" s="158"/>
      <c r="B80" s="158" t="s">
        <v>1213</v>
      </c>
      <c r="C80" s="137" t="s">
        <v>2963</v>
      </c>
      <c r="D80" s="137" t="s">
        <v>2962</v>
      </c>
      <c r="E80" s="155" t="str">
        <f>IFERROR(VLOOKUP(Tabela1[[#This Row],[Priimek]],'Seznam prijav AIPS'!$F$2:$W$100,11,FALSE),"")</f>
        <v>anastasija.simic@icloud.com</v>
      </c>
      <c r="F80" s="205" t="s">
        <v>2971</v>
      </c>
      <c r="G80" s="158" t="s">
        <v>3053</v>
      </c>
      <c r="H80" s="158" t="s">
        <v>2972</v>
      </c>
      <c r="I80" s="158" t="s">
        <v>2002</v>
      </c>
      <c r="J80" s="158" t="s">
        <v>3054</v>
      </c>
      <c r="K80" s="158" t="e">
        <f>VLOOKUP(Tabela1[[#This Row],[Fakulteta koda]],Sporazumi!$C$2:$K$237,9,FALSE)</f>
        <v>#N/A</v>
      </c>
      <c r="L80" s="206" t="s">
        <v>514</v>
      </c>
      <c r="M80" s="158" t="str">
        <f>VLOOKUP(Tabela1[[#This Row],[Koda predmeta]],Tabela13[[Course/Subject code]:[Note]],2,FALSE)</f>
        <v>SLOVANSKA JEZIKOVNA DEDIŠČINA</v>
      </c>
      <c r="N80" s="158" t="str">
        <f>VLOOKUP(Tabela1[[#This Row],[Koda predmeta]],Tabela13[[Course/Subject code]:[Note]],3,FALSE)</f>
        <v>SLAVIC LANGUAGE HERITAGE</v>
      </c>
      <c r="O80" s="135"/>
      <c r="P80" s="135" t="str">
        <f>IF(VLOOKUP(Tabela1[[#This Row],[Koda predmeta]],Tabela13[[Course/Subject code]:[Note]],9,FALSE)&gt;0,VLOOKUP(Tabela1[[#This Row],[Koda predmeta]],Tabela13[[Course/Subject code]:[Note]],9,FALSE),"")</f>
        <v/>
      </c>
      <c r="Q80" s="135" t="str">
        <f>IFERROR(Tabela1[[#This Row],[Kvote na predmetu]]-COUNTIFS(L:L,Tabela1[[#This Row],[Koda predmeta]],O:O,""),"")</f>
        <v/>
      </c>
      <c r="R80" s="158"/>
      <c r="S80" s="158" t="str">
        <f>VLOOKUP(Tabela1[[#This Row],[Koda predmeta]],Tabela13[[Course/Subject code]:[Note]],4,FALSE)</f>
        <v>Department of Slavic Languages and Literature</v>
      </c>
      <c r="T80" s="158" t="str">
        <f>VLOOKUP(Tabela1[[#This Row],[Koda predmeta]],Tabela13[[Course/Subject code]:[Note]],7,FALSE)</f>
        <v>Winter</v>
      </c>
      <c r="U80" s="158">
        <f>VLOOKUP(Tabela1[[#This Row],[Koda predmeta]],Tabela13[[Course/Subject code]:[Note]],10,FALSE)</f>
        <v>0</v>
      </c>
      <c r="V80" s="158">
        <f>VLOOKUP(Tabela1[[#This Row],[Koda predmeta]],Tabela13[[Course/Subject code]:[Note]],11,FALSE)</f>
        <v>0</v>
      </c>
      <c r="W80" s="158"/>
    </row>
    <row r="81" spans="1:23" s="29" customFormat="1" x14ac:dyDescent="0.25">
      <c r="A81" s="106"/>
      <c r="B81" s="106" t="s">
        <v>1213</v>
      </c>
      <c r="C81" s="106" t="s">
        <v>2677</v>
      </c>
      <c r="D81" s="106" t="s">
        <v>2424</v>
      </c>
      <c r="E81" s="106" t="str">
        <f>IFERROR(VLOOKUP(Tabela1[[#This Row],[Priimek]],'Seznam prijav AIPS'!$F$2:$W$100,11,FALSE),"")</f>
        <v>mtmoya0905@gmail.com</v>
      </c>
      <c r="F81" s="106" t="s">
        <v>2725</v>
      </c>
      <c r="G81" s="106" t="s">
        <v>2194</v>
      </c>
      <c r="H81" s="106" t="str">
        <f>VLOOKUP(Tabela1[[#This Row],[Fakulteta koda]],Sporazumi!$C$2:$K$237,2,FALSE)</f>
        <v>UNIVERSITAT ROVIRA I VIRGILI</v>
      </c>
      <c r="I81" s="107" t="s">
        <v>1763</v>
      </c>
      <c r="J81" s="106" t="str">
        <f>VLOOKUP(Tabela1[[#This Row],[Fakulteta koda]],Sporazumi!$C$2:$K$237,6,FALSE)</f>
        <v>Language acquisition</v>
      </c>
      <c r="K81" s="108">
        <f>VLOOKUP(Tabela1[[#This Row],[Fakulteta koda]],Sporazumi!$C$2:$K$237,9,FALSE)</f>
        <v>5</v>
      </c>
      <c r="L81" s="106" t="s">
        <v>1011</v>
      </c>
      <c r="M81" s="106" t="str">
        <f>VLOOKUP(Tabela1[[#This Row],[Koda predmeta]],Tabela13[[Course/Subject code]:[Note]],2,FALSE)</f>
        <v>PRIMERJALNA PEDAGOGIKA</v>
      </c>
      <c r="N81" s="106" t="str">
        <f>VLOOKUP(Tabela1[[#This Row],[Koda predmeta]],Tabela13[[Course/Subject code]:[Note]],3,FALSE)</f>
        <v>COMPARATIVE PEDAGOGY</v>
      </c>
      <c r="O81" s="103"/>
      <c r="P81" s="103">
        <f>IF(VLOOKUP(Tabela1[[#This Row],[Koda predmeta]],Tabela13[[Course/Subject code]:[Note]],9,FALSE)&gt;0,VLOOKUP(Tabela1[[#This Row],[Koda predmeta]],Tabela13[[Course/Subject code]:[Note]],9,FALSE),"")</f>
        <v>10</v>
      </c>
      <c r="Q81" s="103">
        <f>IFERROR(Tabela1[[#This Row],[Kvote na predmetu]]-COUNTIFS(L:L,Tabela1[[#This Row],[Koda predmeta]],O:O,""),"")</f>
        <v>0</v>
      </c>
      <c r="R81" s="106"/>
      <c r="S81" s="106" t="str">
        <f>VLOOKUP(Tabela1[[#This Row],[Koda predmeta]],Tabela13[[Course/Subject code]:[Note]],4,FALSE)</f>
        <v>Department of Pedagogy</v>
      </c>
      <c r="T81" s="106" t="str">
        <f>VLOOKUP(Tabela1[[#This Row],[Koda predmeta]],Tabela13[[Course/Subject code]:[Note]],7,FALSE)</f>
        <v>Winter</v>
      </c>
      <c r="U81" s="106" t="str">
        <f>VLOOKUP(Tabela1[[#This Row],[Koda predmeta]],Tabela13[[Course/Subject code]:[Note]],10,FALSE)</f>
        <v>Only for Faculty of Arts Erasmus students</v>
      </c>
      <c r="V81" s="106">
        <f>VLOOKUP(Tabela1[[#This Row],[Koda predmeta]],Tabela13[[Course/Subject code]:[Note]],11,FALSE)</f>
        <v>0</v>
      </c>
      <c r="W81" s="106"/>
    </row>
    <row r="82" spans="1:23" s="29" customFormat="1" hidden="1" x14ac:dyDescent="0.25">
      <c r="A82" s="129" t="s">
        <v>3035</v>
      </c>
      <c r="B82" s="129" t="s">
        <v>1213</v>
      </c>
      <c r="C82" s="129" t="s">
        <v>3019</v>
      </c>
      <c r="D82" s="129" t="s">
        <v>3020</v>
      </c>
      <c r="E82" s="129" t="str">
        <f>IFERROR(VLOOKUP(Tabela1[[#This Row],[Priimek]],'Seznam prijav AIPS'!$F$2:$W$100,11,FALSE),"")</f>
        <v>riblanramirez17@gmail.com</v>
      </c>
      <c r="F82" s="130" t="s">
        <v>2724</v>
      </c>
      <c r="G82" s="129"/>
      <c r="H82" s="129" t="str">
        <f>VLOOKUP(Tabela1[[#This Row],[Fakulteta koda]],Sporazumi!$C$2:$K$237,2,FALSE)</f>
        <v>UNIVERSIDAD ALFONSO X EL SABIO</v>
      </c>
      <c r="I82" s="131"/>
      <c r="J82" s="129" t="str">
        <f>VLOOKUP(Tabela1[[#This Row],[Fakulteta koda]],Sporazumi!$C$2:$K$237,6,FALSE)</f>
        <v>Psychology</v>
      </c>
      <c r="K82" s="132">
        <f>VLOOKUP(Tabela1[[#This Row],[Fakulteta koda]],Sporazumi!$C$2:$K$237,9,FALSE)</f>
        <v>2</v>
      </c>
      <c r="L82" s="129" t="s">
        <v>465</v>
      </c>
      <c r="M82" s="129" t="str">
        <f>VLOOKUP(Tabela1[[#This Row],[Koda predmeta]],Tabela13[[Course/Subject code]:[Note]],2,FALSE)</f>
        <v>SOCIALNA ANTROPOLOGIJA I</v>
      </c>
      <c r="N82" s="129" t="str">
        <f>VLOOKUP(Tabela1[[#This Row],[Koda predmeta]],Tabela13[[Course/Subject code]:[Note]],3,FALSE)</f>
        <v>SOCIAL ANTHROPOLOGY I</v>
      </c>
      <c r="O82" s="133"/>
      <c r="P82" s="134" t="str">
        <f>IF(VLOOKUP(Tabela1[[#This Row],[Koda predmeta]],Tabela13[[Course/Subject code]:[Note]],9,FALSE)&gt;0,VLOOKUP(Tabela1[[#This Row],[Koda predmeta]],Tabela13[[Course/Subject code]:[Note]],9,FALSE),"")</f>
        <v/>
      </c>
      <c r="Q82" s="135" t="str">
        <f>IFERROR(Tabela1[[#This Row],[Kvote na predmetu]]-COUNTIFS(L:L,Tabela1[[#This Row],[Koda predmeta]],O:O,""),"")</f>
        <v/>
      </c>
      <c r="R82" s="129"/>
      <c r="S82" s="129" t="str">
        <f>VLOOKUP(Tabela1[[#This Row],[Koda predmeta]],Tabela13[[Course/Subject code]:[Note]],4,FALSE)</f>
        <v>Department of Sociology</v>
      </c>
      <c r="T82" s="129" t="str">
        <f>VLOOKUP(Tabela1[[#This Row],[Koda predmeta]],Tabela13[[Course/Subject code]:[Note]],7,FALSE)</f>
        <v>Winter</v>
      </c>
      <c r="U82" s="129">
        <f>VLOOKUP(Tabela1[[#This Row],[Koda predmeta]],Tabela13[[Course/Subject code]:[Note]],10,FALSE)</f>
        <v>0</v>
      </c>
      <c r="V82" s="129">
        <f>VLOOKUP(Tabela1[[#This Row],[Koda predmeta]],Tabela13[[Course/Subject code]:[Note]],11,FALSE)</f>
        <v>0</v>
      </c>
      <c r="W82" s="155"/>
    </row>
    <row r="83" spans="1:23" s="118" customFormat="1" x14ac:dyDescent="0.25">
      <c r="A83" s="97"/>
      <c r="B83" s="97" t="s">
        <v>1213</v>
      </c>
      <c r="C83" s="97" t="s">
        <v>2425</v>
      </c>
      <c r="D83" s="97" t="s">
        <v>2424</v>
      </c>
      <c r="E83" s="97" t="str">
        <f>IFERROR(VLOOKUP(Tabela1[[#This Row],[Priimek]],'Seznam prijav AIPS'!$F$2:$W$100,11,FALSE),"")</f>
        <v>mcastrotorres317@gmail.com</v>
      </c>
      <c r="F83" s="99" t="s">
        <v>2727</v>
      </c>
      <c r="G83" s="97" t="s">
        <v>3021</v>
      </c>
      <c r="H83" s="97" t="str">
        <f>VLOOKUP(Tabela1[[#This Row],[Fakulteta koda]],Sporazumi!$C$2:$K$237,2,FALSE)</f>
        <v xml:space="preserve">UNIVERSIDAD DE GRANADA </v>
      </c>
      <c r="I83" s="98" t="s">
        <v>1763</v>
      </c>
      <c r="J83" s="97" t="s">
        <v>3022</v>
      </c>
      <c r="K83" s="100">
        <f>VLOOKUP(Tabela1[[#This Row],[Fakulteta koda]],Sporazumi!$C$2:$K$237,9,FALSE)</f>
        <v>2</v>
      </c>
      <c r="L83" s="97" t="s">
        <v>1011</v>
      </c>
      <c r="M83" s="97" t="str">
        <f>VLOOKUP(Tabela1[[#This Row],[Koda predmeta]],Tabela13[[Course/Subject code]:[Note]],2,FALSE)</f>
        <v>PRIMERJALNA PEDAGOGIKA</v>
      </c>
      <c r="N83" s="97" t="str">
        <f>VLOOKUP(Tabela1[[#This Row],[Koda predmeta]],Tabela13[[Course/Subject code]:[Note]],3,FALSE)</f>
        <v>COMPARATIVE PEDAGOGY</v>
      </c>
      <c r="O83" s="101"/>
      <c r="P83" s="102">
        <f>IF(VLOOKUP(Tabela1[[#This Row],[Koda predmeta]],Tabela13[[Course/Subject code]:[Note]],9,FALSE)&gt;0,VLOOKUP(Tabela1[[#This Row],[Koda predmeta]],Tabela13[[Course/Subject code]:[Note]],9,FALSE),"")</f>
        <v>10</v>
      </c>
      <c r="Q83" s="103">
        <f>IFERROR(Tabela1[[#This Row],[Kvote na predmetu]]-COUNTIFS(L:L,Tabela1[[#This Row],[Koda predmeta]],O:O,""),"")</f>
        <v>0</v>
      </c>
      <c r="R83" s="97"/>
      <c r="S83" s="97" t="str">
        <f>VLOOKUP(Tabela1[[#This Row],[Koda predmeta]],Tabela13[[Course/Subject code]:[Note]],4,FALSE)</f>
        <v>Department of Pedagogy</v>
      </c>
      <c r="T83" s="97" t="str">
        <f>VLOOKUP(Tabela1[[#This Row],[Koda predmeta]],Tabela13[[Course/Subject code]:[Note]],7,FALSE)</f>
        <v>Winter</v>
      </c>
      <c r="U83" s="97" t="str">
        <f>VLOOKUP(Tabela1[[#This Row],[Koda predmeta]],Tabela13[[Course/Subject code]:[Note]],10,FALSE)</f>
        <v>Only for Faculty of Arts Erasmus students</v>
      </c>
      <c r="V83" s="97">
        <f>VLOOKUP(Tabela1[[#This Row],[Koda predmeta]],Tabela13[[Course/Subject code]:[Note]],11,FALSE)</f>
        <v>0</v>
      </c>
      <c r="W83" s="105"/>
    </row>
    <row r="84" spans="1:23" s="118" customFormat="1" hidden="1" x14ac:dyDescent="0.25">
      <c r="A84" s="106"/>
      <c r="B84" s="106" t="s">
        <v>1213</v>
      </c>
      <c r="C84" s="106" t="s">
        <v>1832</v>
      </c>
      <c r="D84" s="106" t="s">
        <v>1831</v>
      </c>
      <c r="E84" s="106" t="str">
        <f>IFERROR(VLOOKUP(Tabela1[[#This Row],[Priimek]],'Seznam prijav AIPS'!$F$2:$W$100,11,FALSE),"")</f>
        <v>c.torradobonet@gmail.com</v>
      </c>
      <c r="F84" s="143" t="s">
        <v>2724</v>
      </c>
      <c r="G84" s="106" t="s">
        <v>2194</v>
      </c>
      <c r="H84" s="106" t="str">
        <f>VLOOKUP(Tabela1[[#This Row],[Fakulteta koda]],Sporazumi!$C$2:$K$237,2,FALSE)</f>
        <v>UNIVERSIDAD ALFONSO X EL SABIO</v>
      </c>
      <c r="I84" s="107" t="s">
        <v>1763</v>
      </c>
      <c r="J84" s="106" t="str">
        <f>VLOOKUP(Tabela1[[#This Row],[Fakulteta koda]],Sporazumi!$C$2:$K$237,6,FALSE)</f>
        <v>Psychology</v>
      </c>
      <c r="K84" s="108">
        <f>VLOOKUP(Tabela1[[#This Row],[Fakulteta koda]],Sporazumi!$C$2:$K$237,9,FALSE)</f>
        <v>2</v>
      </c>
      <c r="L84" s="106" t="s">
        <v>1001</v>
      </c>
      <c r="M84" s="106" t="str">
        <f>VLOOKUP(Tabela1[[#This Row],[Koda predmeta]],Tabela13[[Course/Subject code]:[Note]],2,FALSE)</f>
        <v>METODOLOGIJA PEDAGOŠKEGA RAZISKOVANJA</v>
      </c>
      <c r="N84" s="106" t="str">
        <f>VLOOKUP(Tabela1[[#This Row],[Koda predmeta]],Tabela13[[Course/Subject code]:[Note]],3,FALSE)</f>
        <v>METHODOLOGY OF PEDAGOGICAL RESEARCH</v>
      </c>
      <c r="O84" s="103"/>
      <c r="P84" s="103">
        <f>IF(VLOOKUP(Tabela1[[#This Row],[Koda predmeta]],Tabela13[[Course/Subject code]:[Note]],9,FALSE)&gt;0,VLOOKUP(Tabela1[[#This Row],[Koda predmeta]],Tabela13[[Course/Subject code]:[Note]],9,FALSE),"")</f>
        <v>5</v>
      </c>
      <c r="Q84" s="103">
        <f>IFERROR(Tabela1[[#This Row],[Kvote na predmetu]]-COUNTIFS(L:L,Tabela1[[#This Row],[Koda predmeta]],O:O,""),"")</f>
        <v>2</v>
      </c>
      <c r="R84" s="106"/>
      <c r="S84" s="106" t="str">
        <f>VLOOKUP(Tabela1[[#This Row],[Koda predmeta]],Tabela13[[Course/Subject code]:[Note]],4,FALSE)</f>
        <v>Department of Pedagogy</v>
      </c>
      <c r="T84" s="106" t="str">
        <f>VLOOKUP(Tabela1[[#This Row],[Koda predmeta]],Tabela13[[Course/Subject code]:[Note]],7,FALSE)</f>
        <v>Winter</v>
      </c>
      <c r="U84" s="106" t="str">
        <f>VLOOKUP(Tabela1[[#This Row],[Koda predmeta]],Tabela13[[Course/Subject code]:[Note]],10,FALSE)</f>
        <v>Only for Faculty of Arts Erasmus students of Pedagogy</v>
      </c>
      <c r="V84" s="106">
        <f>VLOOKUP(Tabela1[[#This Row],[Koda predmeta]],Tabela13[[Course/Subject code]:[Note]],11,FALSE)</f>
        <v>0</v>
      </c>
      <c r="W84" s="106"/>
    </row>
    <row r="85" spans="1:23" s="106" customFormat="1" x14ac:dyDescent="0.25">
      <c r="B85" s="106" t="s">
        <v>1213</v>
      </c>
      <c r="C85" s="107" t="s">
        <v>2197</v>
      </c>
      <c r="D85" s="107" t="s">
        <v>2198</v>
      </c>
      <c r="E85" s="106" t="str">
        <f>IFERROR(VLOOKUP(Tabela1[[#This Row],[Priimek]],'Seznam prijav AIPS'!$F$2:$W$100,11,FALSE),"")</f>
        <v>martina.tripolib@gmail.com</v>
      </c>
      <c r="F85" s="143" t="s">
        <v>2193</v>
      </c>
      <c r="G85" s="106" t="s">
        <v>2194</v>
      </c>
      <c r="H85" s="106" t="str">
        <f>VLOOKUP(Tabela1[[#This Row],[Fakulteta koda]],Sporazumi!$C$2:$K$237,2,FALSE)</f>
        <v>UNIVERSIDAD DE MALAGA</v>
      </c>
      <c r="I85" s="107" t="s">
        <v>1763</v>
      </c>
      <c r="J85" s="106" t="str">
        <f>VLOOKUP(Tabela1[[#This Row],[Fakulteta koda]],Sporazumi!$C$2:$K$237,6,FALSE)</f>
        <v>Psychology</v>
      </c>
      <c r="K85" s="108">
        <f>VLOOKUP(Tabela1[[#This Row],[Fakulteta koda]],Sporazumi!$C$2:$K$237,9,FALSE)</f>
        <v>5</v>
      </c>
      <c r="L85" s="115" t="s">
        <v>1011</v>
      </c>
      <c r="M85" s="106" t="str">
        <f>VLOOKUP(Tabela1[[#This Row],[Koda predmeta]],Tabela13[[Course/Subject code]:[Note]],2,FALSE)</f>
        <v>PRIMERJALNA PEDAGOGIKA</v>
      </c>
      <c r="N85" s="106" t="str">
        <f>VLOOKUP(Tabela1[[#This Row],[Koda predmeta]],Tabela13[[Course/Subject code]:[Note]],3,FALSE)</f>
        <v>COMPARATIVE PEDAGOGY</v>
      </c>
      <c r="O85" s="101"/>
      <c r="P85" s="103">
        <f>IF(VLOOKUP(Tabela1[[#This Row],[Koda predmeta]],Tabela13[[Course/Subject code]:[Note]],9,FALSE)&gt;0,VLOOKUP(Tabela1[[#This Row],[Koda predmeta]],Tabela13[[Course/Subject code]:[Note]],9,FALSE),"")</f>
        <v>10</v>
      </c>
      <c r="Q85" s="103">
        <f>IFERROR(Tabela1[[#This Row],[Kvote na predmetu]]-COUNTIFS(L:L,Tabela1[[#This Row],[Koda predmeta]],O:O,""),"")</f>
        <v>0</v>
      </c>
      <c r="S85" s="106" t="str">
        <f>VLOOKUP(Tabela1[[#This Row],[Koda predmeta]],Tabela13[[Course/Subject code]:[Note]],4,FALSE)</f>
        <v>Department of Pedagogy</v>
      </c>
      <c r="T85" s="106" t="str">
        <f>VLOOKUP(Tabela1[[#This Row],[Koda predmeta]],Tabela13[[Course/Subject code]:[Note]],7,FALSE)</f>
        <v>Winter</v>
      </c>
      <c r="U85" s="106" t="str">
        <f>VLOOKUP(Tabela1[[#This Row],[Koda predmeta]],Tabela13[[Course/Subject code]:[Note]],10,FALSE)</f>
        <v>Only for Faculty of Arts Erasmus students</v>
      </c>
      <c r="V85" s="106">
        <f>VLOOKUP(Tabela1[[#This Row],[Koda predmeta]],Tabela13[[Course/Subject code]:[Note]],11,FALSE)</f>
        <v>0</v>
      </c>
    </row>
    <row r="86" spans="1:23" s="118" customFormat="1" hidden="1" x14ac:dyDescent="0.25">
      <c r="A86" s="109"/>
      <c r="B86" s="109" t="s">
        <v>1213</v>
      </c>
      <c r="C86" s="109" t="s">
        <v>1832</v>
      </c>
      <c r="D86" s="109" t="s">
        <v>1831</v>
      </c>
      <c r="E86" s="109" t="str">
        <f>IFERROR(VLOOKUP(Tabela1[[#This Row],[Priimek]],'Seznam prijav AIPS'!$F$2:$W$100,11,FALSE),"")</f>
        <v>c.torradobonet@gmail.com</v>
      </c>
      <c r="F86" s="146" t="s">
        <v>2724</v>
      </c>
      <c r="G86" s="109" t="s">
        <v>2194</v>
      </c>
      <c r="H86" s="109" t="str">
        <f>VLOOKUP(Tabela1[[#This Row],[Fakulteta koda]],Sporazumi!$C$2:$K$237,2,FALSE)</f>
        <v>UNIVERSIDAD ALFONSO X EL SABIO</v>
      </c>
      <c r="I86" s="111" t="s">
        <v>1763</v>
      </c>
      <c r="J86" s="109" t="str">
        <f>VLOOKUP(Tabela1[[#This Row],[Fakulteta koda]],Sporazumi!$C$2:$K$237,6,FALSE)</f>
        <v>Psychology</v>
      </c>
      <c r="K86" s="112">
        <f>VLOOKUP(Tabela1[[#This Row],[Fakulteta koda]],Sporazumi!$C$2:$K$237,9,FALSE)</f>
        <v>2</v>
      </c>
      <c r="L86" s="109" t="s">
        <v>465</v>
      </c>
      <c r="M86" s="109" t="str">
        <f>VLOOKUP(Tabela1[[#This Row],[Koda predmeta]],Tabela13[[Course/Subject code]:[Note]],2,FALSE)</f>
        <v>SOCIALNA ANTROPOLOGIJA I</v>
      </c>
      <c r="N86" s="109" t="str">
        <f>VLOOKUP(Tabela1[[#This Row],[Koda predmeta]],Tabela13[[Course/Subject code]:[Note]],3,FALSE)</f>
        <v>SOCIAL ANTHROPOLOGY I</v>
      </c>
      <c r="O86" s="113"/>
      <c r="P86" s="113" t="str">
        <f>IF(VLOOKUP(Tabela1[[#This Row],[Koda predmeta]],Tabela13[[Course/Subject code]:[Note]],9,FALSE)&gt;0,VLOOKUP(Tabela1[[#This Row],[Koda predmeta]],Tabela13[[Course/Subject code]:[Note]],9,FALSE),"")</f>
        <v/>
      </c>
      <c r="Q86" s="113" t="str">
        <f>IFERROR(Tabela1[[#This Row],[Kvote na predmetu]]-COUNTIFS(L:L,Tabela1[[#This Row],[Koda predmeta]],O:O,""),"")</f>
        <v/>
      </c>
      <c r="R86" s="109"/>
      <c r="S86" s="109" t="str">
        <f>VLOOKUP(Tabela1[[#This Row],[Koda predmeta]],Tabela13[[Course/Subject code]:[Note]],4,FALSE)</f>
        <v>Department of Sociology</v>
      </c>
      <c r="T86" s="109" t="str">
        <f>VLOOKUP(Tabela1[[#This Row],[Koda predmeta]],Tabela13[[Course/Subject code]:[Note]],7,FALSE)</f>
        <v>Winter</v>
      </c>
      <c r="U86" s="109">
        <f>VLOOKUP(Tabela1[[#This Row],[Koda predmeta]],Tabela13[[Course/Subject code]:[Note]],10,FALSE)</f>
        <v>0</v>
      </c>
      <c r="V86" s="109">
        <f>VLOOKUP(Tabela1[[#This Row],[Koda predmeta]],Tabela13[[Course/Subject code]:[Note]],11,FALSE)</f>
        <v>0</v>
      </c>
      <c r="W86" s="109"/>
    </row>
    <row r="87" spans="1:23" s="106" customFormat="1" hidden="1" x14ac:dyDescent="0.25">
      <c r="A87" s="109"/>
      <c r="B87" s="109" t="s">
        <v>1213</v>
      </c>
      <c r="C87" s="142" t="s">
        <v>3038</v>
      </c>
      <c r="D87" s="109" t="s">
        <v>3039</v>
      </c>
      <c r="E87" s="109" t="str">
        <f>IFERROR(VLOOKUP(Tabela1[[#This Row],[Priimek]],'Seznam prijav AIPS'!$F$2:$W$100,11,FALSE),"")</f>
        <v/>
      </c>
      <c r="F87" s="146" t="s">
        <v>1707</v>
      </c>
      <c r="G87" s="109" t="s">
        <v>3040</v>
      </c>
      <c r="H87" s="109" t="str">
        <f>VLOOKUP(Tabela1[[#This Row],[Fakulteta koda]],Sporazumi!$C$2:$K$237,2,FALSE)</f>
        <v>PAMUKKALE UNIVERSITESI</v>
      </c>
      <c r="I87" s="111" t="s">
        <v>1760</v>
      </c>
      <c r="J87" s="109" t="str">
        <f>VLOOKUP(Tabela1[[#This Row],[Fakulteta koda]],Sporazumi!$C$2:$K$237,6,FALSE)</f>
        <v>Language acquisition</v>
      </c>
      <c r="K87" s="112">
        <f>VLOOKUP(Tabela1[[#This Row],[Fakulteta koda]],Sporazumi!$C$2:$K$237,9,FALSE)</f>
        <v>6</v>
      </c>
      <c r="L87" s="209" t="s">
        <v>40</v>
      </c>
      <c r="M87" s="109" t="str">
        <f>VLOOKUP(Tabela1[[#This Row],[Koda predmeta]],Tabela13[[Course/Subject code]:[Note]],2,FALSE)</f>
        <v>AMERIŠKA ANGLEŠČINA</v>
      </c>
      <c r="N87" s="109" t="str">
        <f>VLOOKUP(Tabela1[[#This Row],[Koda predmeta]],Tabela13[[Course/Subject code]:[Note]],3,FALSE)</f>
        <v>AMERICAN ENGLISH</v>
      </c>
      <c r="O87" s="113"/>
      <c r="P87" s="113">
        <f>IF(VLOOKUP(Tabela1[[#This Row],[Koda predmeta]],Tabela13[[Course/Subject code]:[Note]],9,FALSE)&gt;0,VLOOKUP(Tabela1[[#This Row],[Koda predmeta]],Tabela13[[Course/Subject code]:[Note]],9,FALSE),"")</f>
        <v>8</v>
      </c>
      <c r="Q87" s="113">
        <f>IFERROR(Tabela1[[#This Row],[Kvote na predmetu]]-COUNTIFS(L:L,Tabela1[[#This Row],[Koda predmeta]],O:O,""),"")</f>
        <v>6</v>
      </c>
      <c r="R87" s="109"/>
      <c r="S87" s="109" t="str">
        <f>VLOOKUP(Tabela1[[#This Row],[Koda predmeta]],Tabela13[[Course/Subject code]:[Note]],4,FALSE)</f>
        <v>Department of English and American Studies</v>
      </c>
      <c r="T87" s="109" t="str">
        <f>VLOOKUP(Tabela1[[#This Row],[Koda predmeta]],Tabela13[[Course/Subject code]:[Note]],7,FALSE)</f>
        <v>Summer</v>
      </c>
      <c r="U87" s="109" t="str">
        <f>VLOOKUP(Tabela1[[#This Row],[Koda predmeta]],Tabela13[[Course/Subject code]:[Note]],10,FALSE)</f>
        <v>Only students of English</v>
      </c>
      <c r="V87" s="109" t="str">
        <f>VLOOKUP(Tabela1[[#This Row],[Koda predmeta]],Tabela13[[Course/Subject code]:[Note]],11,FALSE)</f>
        <v>Elective course. Subject to availability at the beginning of the semester.</v>
      </c>
      <c r="W87" s="109"/>
    </row>
    <row r="88" spans="1:23" s="106" customFormat="1" hidden="1" x14ac:dyDescent="0.25">
      <c r="A88" s="125"/>
      <c r="B88" s="109" t="s">
        <v>1213</v>
      </c>
      <c r="C88" s="142" t="s">
        <v>3038</v>
      </c>
      <c r="D88" s="109" t="s">
        <v>3039</v>
      </c>
      <c r="E88" s="109"/>
      <c r="F88" s="146" t="s">
        <v>1707</v>
      </c>
      <c r="G88" s="109" t="s">
        <v>3040</v>
      </c>
      <c r="H88" s="109" t="str">
        <f>VLOOKUP(Tabela1[[#This Row],[Fakulteta koda]],Sporazumi!$C$2:$K$237,2,FALSE)</f>
        <v>PAMUKKALE UNIVERSITESI</v>
      </c>
      <c r="I88" s="111" t="s">
        <v>1760</v>
      </c>
      <c r="J88" s="109" t="str">
        <f>VLOOKUP(Tabela1[[#This Row],[Fakulteta koda]],Sporazumi!$C$2:$K$237,6,FALSE)</f>
        <v>Language acquisition</v>
      </c>
      <c r="K88" s="112">
        <f>VLOOKUP(Tabela1[[#This Row],[Fakulteta koda]],Sporazumi!$C$2:$K$237,9,FALSE)</f>
        <v>6</v>
      </c>
      <c r="L88" s="209" t="s">
        <v>51</v>
      </c>
      <c r="M88" s="109" t="str">
        <f>VLOOKUP(Tabela1[[#This Row],[Koda predmeta]],Tabela13[[Course/Subject code]:[Note]],2,FALSE)</f>
        <v>JEZIK IN SPOL</v>
      </c>
      <c r="N88" s="109" t="str">
        <f>VLOOKUP(Tabela1[[#This Row],[Koda predmeta]],Tabela13[[Course/Subject code]:[Note]],3,FALSE)</f>
        <v>LANGUAGE AND GENDER</v>
      </c>
      <c r="O88" s="101"/>
      <c r="P88" s="113">
        <f>IF(VLOOKUP(Tabela1[[#This Row],[Koda predmeta]],Tabela13[[Course/Subject code]:[Note]],9,FALSE)&gt;0,VLOOKUP(Tabela1[[#This Row],[Koda predmeta]],Tabela13[[Course/Subject code]:[Note]],9,FALSE),"")</f>
        <v>6</v>
      </c>
      <c r="Q88" s="103">
        <f>IFERROR(Tabela1[[#This Row],[Kvote na predmetu]]-COUNTIFS(L:L,Tabela1[[#This Row],[Koda predmeta]],O:O,""),"")</f>
        <v>4</v>
      </c>
      <c r="R88" s="109"/>
      <c r="S88" s="109" t="str">
        <f>VLOOKUP(Tabela1[[#This Row],[Koda predmeta]],Tabela13[[Course/Subject code]:[Note]],4,FALSE)</f>
        <v>Department of English and American Studies</v>
      </c>
      <c r="T88" s="109" t="str">
        <f>VLOOKUP(Tabela1[[#This Row],[Koda predmeta]],Tabela13[[Course/Subject code]:[Note]],7,FALSE)</f>
        <v>Summer</v>
      </c>
      <c r="U88" s="109" t="str">
        <f>VLOOKUP(Tabela1[[#This Row],[Koda predmeta]],Tabela13[[Course/Subject code]:[Note]],10,FALSE)</f>
        <v>Only students of English</v>
      </c>
      <c r="V88" s="109" t="str">
        <f>VLOOKUP(Tabela1[[#This Row],[Koda predmeta]],Tabela13[[Course/Subject code]:[Note]],11,FALSE)</f>
        <v>Elective course. Subject to availability at the beginning of the semester.</v>
      </c>
      <c r="W88" s="104"/>
    </row>
    <row r="89" spans="1:23" s="106" customFormat="1" hidden="1" x14ac:dyDescent="0.25">
      <c r="A89" s="125"/>
      <c r="B89" s="109" t="s">
        <v>1213</v>
      </c>
      <c r="C89" s="142" t="s">
        <v>3038</v>
      </c>
      <c r="D89" s="109" t="s">
        <v>3039</v>
      </c>
      <c r="E89" s="109"/>
      <c r="F89" s="146" t="s">
        <v>1707</v>
      </c>
      <c r="G89" s="109" t="s">
        <v>3040</v>
      </c>
      <c r="H89" s="109" t="str">
        <f>VLOOKUP(Tabela1[[#This Row],[Fakulteta koda]],Sporazumi!$C$2:$K$237,2,FALSE)</f>
        <v>PAMUKKALE UNIVERSITESI</v>
      </c>
      <c r="I89" s="111" t="s">
        <v>1760</v>
      </c>
      <c r="J89" s="109" t="str">
        <f>VLOOKUP(Tabela1[[#This Row],[Fakulteta koda]],Sporazumi!$C$2:$K$237,6,FALSE)</f>
        <v>Language acquisition</v>
      </c>
      <c r="K89" s="112">
        <f>VLOOKUP(Tabela1[[#This Row],[Fakulteta koda]],Sporazumi!$C$2:$K$237,9,FALSE)</f>
        <v>6</v>
      </c>
      <c r="L89" s="209" t="s">
        <v>87</v>
      </c>
      <c r="M89" s="109" t="str">
        <f>VLOOKUP(Tabela1[[#This Row],[Koda predmeta]],Tabela13[[Course/Subject code]:[Note]],2,FALSE)</f>
        <v>ANGLEŠKA KNJIŽEVNOST MED ROMANTIKO IN FIN-DE-SIECLOM</v>
      </c>
      <c r="N89" s="109" t="str">
        <f>VLOOKUP(Tabela1[[#This Row],[Koda predmeta]],Tabela13[[Course/Subject code]:[Note]],3,FALSE)</f>
        <v>ENGLISH LITERATURE: THE ROMANTICS TO THE FIN-DE-SIECLE</v>
      </c>
      <c r="O89" s="101"/>
      <c r="P89" s="113">
        <f>IF(VLOOKUP(Tabela1[[#This Row],[Koda predmeta]],Tabela13[[Course/Subject code]:[Note]],9,FALSE)&gt;0,VLOOKUP(Tabela1[[#This Row],[Koda predmeta]],Tabela13[[Course/Subject code]:[Note]],9,FALSE),"")</f>
        <v>8</v>
      </c>
      <c r="Q89" s="103">
        <f>IFERROR(Tabela1[[#This Row],[Kvote na predmetu]]-COUNTIFS(L:L,Tabela1[[#This Row],[Koda predmeta]],O:O,""),"")</f>
        <v>4</v>
      </c>
      <c r="R89" s="109"/>
      <c r="S89" s="109" t="str">
        <f>VLOOKUP(Tabela1[[#This Row],[Koda predmeta]],Tabela13[[Course/Subject code]:[Note]],4,FALSE)</f>
        <v>Department of English and American Studies</v>
      </c>
      <c r="T89" s="109" t="str">
        <f>VLOOKUP(Tabela1[[#This Row],[Koda predmeta]],Tabela13[[Course/Subject code]:[Note]],7,FALSE)</f>
        <v>Summer</v>
      </c>
      <c r="U89" s="109" t="str">
        <f>VLOOKUP(Tabela1[[#This Row],[Koda predmeta]],Tabela13[[Course/Subject code]:[Note]],10,FALSE)</f>
        <v>Only students of English. Lecturer Tomaž Onič</v>
      </c>
      <c r="V89" s="109">
        <f>VLOOKUP(Tabela1[[#This Row],[Koda predmeta]],Tabela13[[Course/Subject code]:[Note]],11,FALSE)</f>
        <v>0</v>
      </c>
      <c r="W89" s="104"/>
    </row>
    <row r="90" spans="1:23" s="106" customFormat="1" hidden="1" x14ac:dyDescent="0.25">
      <c r="A90" s="125"/>
      <c r="B90" s="109" t="s">
        <v>1213</v>
      </c>
      <c r="C90" s="142" t="s">
        <v>3038</v>
      </c>
      <c r="D90" s="109" t="s">
        <v>3039</v>
      </c>
      <c r="E90" s="109"/>
      <c r="F90" s="146" t="s">
        <v>1707</v>
      </c>
      <c r="G90" s="109" t="s">
        <v>3040</v>
      </c>
      <c r="H90" s="109" t="str">
        <f>VLOOKUP(Tabela1[[#This Row],[Fakulteta koda]],Sporazumi!$C$2:$K$237,2,FALSE)</f>
        <v>PAMUKKALE UNIVERSITESI</v>
      </c>
      <c r="I90" s="111" t="s">
        <v>1760</v>
      </c>
      <c r="J90" s="109" t="str">
        <f>VLOOKUP(Tabela1[[#This Row],[Fakulteta koda]],Sporazumi!$C$2:$K$237,6,FALSE)</f>
        <v>Language acquisition</v>
      </c>
      <c r="K90" s="112">
        <f>VLOOKUP(Tabela1[[#This Row],[Fakulteta koda]],Sporazumi!$C$2:$K$237,9,FALSE)</f>
        <v>6</v>
      </c>
      <c r="L90" s="209" t="s">
        <v>92</v>
      </c>
      <c r="M90" s="109" t="str">
        <f>VLOOKUP(Tabela1[[#This Row],[Koda predmeta]],Tabela13[[Course/Subject code]:[Note]],2,FALSE)</f>
        <v>ANGLEŠKI JEZIK - IZBRANA POGLAVJA IZ JEZIKOSLOVJA</v>
      </c>
      <c r="N90" s="109" t="str">
        <f>VLOOKUP(Tabela1[[#This Row],[Koda predmeta]],Tabela13[[Course/Subject code]:[Note]],3,FALSE)</f>
        <v>ENGLISH LANGUAGE - SELECTED TOPICS FROM LINGUISTICS</v>
      </c>
      <c r="O90" s="101"/>
      <c r="P90" s="113">
        <f>IF(VLOOKUP(Tabela1[[#This Row],[Koda predmeta]],Tabela13[[Course/Subject code]:[Note]],9,FALSE)&gt;0,VLOOKUP(Tabela1[[#This Row],[Koda predmeta]],Tabela13[[Course/Subject code]:[Note]],9,FALSE),"")</f>
        <v>8</v>
      </c>
      <c r="Q90" s="103">
        <f>IFERROR(Tabela1[[#This Row],[Kvote na predmetu]]-COUNTIFS(L:L,Tabela1[[#This Row],[Koda predmeta]],O:O,""),"")</f>
        <v>5</v>
      </c>
      <c r="R90" s="109"/>
      <c r="S90" s="109" t="str">
        <f>VLOOKUP(Tabela1[[#This Row],[Koda predmeta]],Tabela13[[Course/Subject code]:[Note]],4,FALSE)</f>
        <v>Department of English and American Studies</v>
      </c>
      <c r="T90" s="109" t="str">
        <f>VLOOKUP(Tabela1[[#This Row],[Koda predmeta]],Tabela13[[Course/Subject code]:[Note]],7,FALSE)</f>
        <v>Summer</v>
      </c>
      <c r="U90" s="109" t="str">
        <f>VLOOKUP(Tabela1[[#This Row],[Koda predmeta]],Tabela13[[Course/Subject code]:[Note]],10,FALSE)</f>
        <v>Only students of English</v>
      </c>
      <c r="V90" s="109">
        <f>VLOOKUP(Tabela1[[#This Row],[Koda predmeta]],Tabela13[[Course/Subject code]:[Note]],11,FALSE)</f>
        <v>0</v>
      </c>
      <c r="W90" s="104"/>
    </row>
    <row r="91" spans="1:23" s="106" customFormat="1" hidden="1" x14ac:dyDescent="0.25">
      <c r="A91" s="125"/>
      <c r="B91" s="109" t="s">
        <v>1213</v>
      </c>
      <c r="C91" s="142" t="s">
        <v>3038</v>
      </c>
      <c r="D91" s="109" t="s">
        <v>3039</v>
      </c>
      <c r="E91" s="109"/>
      <c r="F91" s="146" t="s">
        <v>1707</v>
      </c>
      <c r="G91" s="109" t="s">
        <v>3040</v>
      </c>
      <c r="H91" s="109" t="str">
        <f>VLOOKUP(Tabela1[[#This Row],[Fakulteta koda]],Sporazumi!$C$2:$K$237,2,FALSE)</f>
        <v>PAMUKKALE UNIVERSITESI</v>
      </c>
      <c r="I91" s="111" t="s">
        <v>1760</v>
      </c>
      <c r="J91" s="109" t="str">
        <f>VLOOKUP(Tabela1[[#This Row],[Fakulteta koda]],Sporazumi!$C$2:$K$237,6,FALSE)</f>
        <v>Language acquisition</v>
      </c>
      <c r="K91" s="112">
        <f>VLOOKUP(Tabela1[[#This Row],[Fakulteta koda]],Sporazumi!$C$2:$K$237,9,FALSE)</f>
        <v>6</v>
      </c>
      <c r="L91" s="209" t="s">
        <v>96</v>
      </c>
      <c r="M91" s="109" t="str">
        <f>VLOOKUP(Tabela1[[#This Row],[Koda predmeta]],Tabela13[[Course/Subject code]:[Note]],2,FALSE)</f>
        <v>ANGLEŠKI JEZIK - BESEDOTVORJE</v>
      </c>
      <c r="N91" s="109" t="str">
        <f>VLOOKUP(Tabela1[[#This Row],[Koda predmeta]],Tabela13[[Course/Subject code]:[Note]],3,FALSE)</f>
        <v>ENGLISH LANGUAGE – WORD FORMATION</v>
      </c>
      <c r="O91" s="101"/>
      <c r="P91" s="113">
        <f>IF(VLOOKUP(Tabela1[[#This Row],[Koda predmeta]],Tabela13[[Course/Subject code]:[Note]],9,FALSE)&gt;0,VLOOKUP(Tabela1[[#This Row],[Koda predmeta]],Tabela13[[Course/Subject code]:[Note]],9,FALSE),"")</f>
        <v>8</v>
      </c>
      <c r="Q91" s="103">
        <f>IFERROR(Tabela1[[#This Row],[Kvote na predmetu]]-COUNTIFS(L:L,Tabela1[[#This Row],[Koda predmeta]],O:O,""),"")</f>
        <v>5</v>
      </c>
      <c r="R91" s="109"/>
      <c r="S91" s="109" t="str">
        <f>VLOOKUP(Tabela1[[#This Row],[Koda predmeta]],Tabela13[[Course/Subject code]:[Note]],4,FALSE)</f>
        <v>Department of English and American Studies</v>
      </c>
      <c r="T91" s="109" t="str">
        <f>VLOOKUP(Tabela1[[#This Row],[Koda predmeta]],Tabela13[[Course/Subject code]:[Note]],7,FALSE)</f>
        <v>Summer</v>
      </c>
      <c r="U91" s="109" t="str">
        <f>VLOOKUP(Tabela1[[#This Row],[Koda predmeta]],Tabela13[[Course/Subject code]:[Note]],10,FALSE)</f>
        <v>Only students of English</v>
      </c>
      <c r="V91" s="109">
        <f>VLOOKUP(Tabela1[[#This Row],[Koda predmeta]],Tabela13[[Course/Subject code]:[Note]],11,FALSE)</f>
        <v>0</v>
      </c>
      <c r="W91" s="104"/>
    </row>
    <row r="92" spans="1:23" s="106" customFormat="1" hidden="1" x14ac:dyDescent="0.25">
      <c r="A92" s="125"/>
      <c r="B92" s="109" t="s">
        <v>1213</v>
      </c>
      <c r="C92" s="142" t="s">
        <v>3038</v>
      </c>
      <c r="D92" s="109" t="s">
        <v>3039</v>
      </c>
      <c r="E92" s="109"/>
      <c r="F92" s="146" t="s">
        <v>1707</v>
      </c>
      <c r="G92" s="109" t="s">
        <v>3040</v>
      </c>
      <c r="H92" s="109" t="str">
        <f>VLOOKUP(Tabela1[[#This Row],[Fakulteta koda]],Sporazumi!$C$2:$K$237,2,FALSE)</f>
        <v>PAMUKKALE UNIVERSITESI</v>
      </c>
      <c r="I92" s="111" t="s">
        <v>1760</v>
      </c>
      <c r="J92" s="109" t="str">
        <f>VLOOKUP(Tabela1[[#This Row],[Fakulteta koda]],Sporazumi!$C$2:$K$237,6,FALSE)</f>
        <v>Language acquisition</v>
      </c>
      <c r="K92" s="112">
        <f>VLOOKUP(Tabela1[[#This Row],[Fakulteta koda]],Sporazumi!$C$2:$K$237,9,FALSE)</f>
        <v>6</v>
      </c>
      <c r="L92" s="209" t="s">
        <v>100</v>
      </c>
      <c r="M92" s="109" t="str">
        <f>VLOOKUP(Tabela1[[#This Row],[Koda predmeta]],Tabela13[[Course/Subject code]:[Note]],2,FALSE)</f>
        <v>FUNKCIONALNA PISMENOST V ANGLEŠČINI</v>
      </c>
      <c r="N92" s="109" t="str">
        <f>VLOOKUP(Tabela1[[#This Row],[Koda predmeta]],Tabela13[[Course/Subject code]:[Note]],3,FALSE)</f>
        <v>FUNCTIONAL WRITING IN ENGLISH</v>
      </c>
      <c r="O92" s="101"/>
      <c r="P92" s="113">
        <f>IF(VLOOKUP(Tabela1[[#This Row],[Koda predmeta]],Tabela13[[Course/Subject code]:[Note]],9,FALSE)&gt;0,VLOOKUP(Tabela1[[#This Row],[Koda predmeta]],Tabela13[[Course/Subject code]:[Note]],9,FALSE),"")</f>
        <v>8</v>
      </c>
      <c r="Q92" s="103">
        <f>IFERROR(Tabela1[[#This Row],[Kvote na predmetu]]-COUNTIFS(L:L,Tabela1[[#This Row],[Koda predmeta]],O:O,""),"")</f>
        <v>7</v>
      </c>
      <c r="R92" s="109"/>
      <c r="S92" s="109" t="str">
        <f>VLOOKUP(Tabela1[[#This Row],[Koda predmeta]],Tabela13[[Course/Subject code]:[Note]],4,FALSE)</f>
        <v>Department of English and American Studies</v>
      </c>
      <c r="T92" s="109" t="str">
        <f>VLOOKUP(Tabela1[[#This Row],[Koda predmeta]],Tabela13[[Course/Subject code]:[Note]],7,FALSE)</f>
        <v>Summer</v>
      </c>
      <c r="U92" s="109" t="str">
        <f>VLOOKUP(Tabela1[[#This Row],[Koda predmeta]],Tabela13[[Course/Subject code]:[Note]],10,FALSE)</f>
        <v>Only students of English</v>
      </c>
      <c r="V92" s="109">
        <f>VLOOKUP(Tabela1[[#This Row],[Koda predmeta]],Tabela13[[Course/Subject code]:[Note]],11,FALSE)</f>
        <v>0</v>
      </c>
      <c r="W92" s="104"/>
    </row>
    <row r="93" spans="1:23" s="106" customFormat="1" hidden="1" x14ac:dyDescent="0.25">
      <c r="A93" s="125"/>
      <c r="B93" s="109" t="s">
        <v>1213</v>
      </c>
      <c r="C93" s="142" t="s">
        <v>3038</v>
      </c>
      <c r="D93" s="109" t="s">
        <v>3039</v>
      </c>
      <c r="E93" s="109"/>
      <c r="F93" s="146" t="s">
        <v>1707</v>
      </c>
      <c r="G93" s="109" t="s">
        <v>3040</v>
      </c>
      <c r="H93" s="109" t="str">
        <f>VLOOKUP(Tabela1[[#This Row],[Fakulteta koda]],Sporazumi!$C$2:$K$237,2,FALSE)</f>
        <v>PAMUKKALE UNIVERSITESI</v>
      </c>
      <c r="I93" s="111" t="s">
        <v>1760</v>
      </c>
      <c r="J93" s="109" t="str">
        <f>VLOOKUP(Tabela1[[#This Row],[Fakulteta koda]],Sporazumi!$C$2:$K$237,6,FALSE)</f>
        <v>Language acquisition</v>
      </c>
      <c r="K93" s="112">
        <f>VLOOKUP(Tabela1[[#This Row],[Fakulteta koda]],Sporazumi!$C$2:$K$237,9,FALSE)</f>
        <v>6</v>
      </c>
      <c r="L93" s="209" t="s">
        <v>116</v>
      </c>
      <c r="M93" s="109" t="str">
        <f>VLOOKUP(Tabela1[[#This Row],[Koda predmeta]],Tabela13[[Course/Subject code]:[Note]],2,FALSE)</f>
        <v>KNJIŽEVNOST IN PODOBA</v>
      </c>
      <c r="N93" s="109" t="str">
        <f>VLOOKUP(Tabela1[[#This Row],[Koda predmeta]],Tabela13[[Course/Subject code]:[Note]],3,FALSE)</f>
        <v>LITERATURE AND IMAGE</v>
      </c>
      <c r="O93" s="101"/>
      <c r="P93" s="113">
        <f>IF(VLOOKUP(Tabela1[[#This Row],[Koda predmeta]],Tabela13[[Course/Subject code]:[Note]],9,FALSE)&gt;0,VLOOKUP(Tabela1[[#This Row],[Koda predmeta]],Tabela13[[Course/Subject code]:[Note]],9,FALSE),"")</f>
        <v>6</v>
      </c>
      <c r="Q93" s="103">
        <f>IFERROR(Tabela1[[#This Row],[Kvote na predmetu]]-COUNTIFS(L:L,Tabela1[[#This Row],[Koda predmeta]],O:O,""),"")</f>
        <v>4</v>
      </c>
      <c r="R93" s="109"/>
      <c r="S93" s="109" t="str">
        <f>VLOOKUP(Tabela1[[#This Row],[Koda predmeta]],Tabela13[[Course/Subject code]:[Note]],4,FALSE)</f>
        <v>Department of English and American Studies</v>
      </c>
      <c r="T93" s="109" t="str">
        <f>VLOOKUP(Tabela1[[#This Row],[Koda predmeta]],Tabela13[[Course/Subject code]:[Note]],7,FALSE)</f>
        <v>Summer</v>
      </c>
      <c r="U93" s="109">
        <f>VLOOKUP(Tabela1[[#This Row],[Koda predmeta]],Tabela13[[Course/Subject code]:[Note]],10,FALSE)</f>
        <v>0</v>
      </c>
      <c r="V93" s="109" t="str">
        <f>VLOOKUP(Tabela1[[#This Row],[Koda predmeta]],Tabela13[[Course/Subject code]:[Note]],11,FALSE)</f>
        <v>Elective course. Subject to availability at the beginning of the semester.</v>
      </c>
      <c r="W93" s="104"/>
    </row>
    <row r="94" spans="1:23" s="106" customFormat="1" hidden="1" x14ac:dyDescent="0.25">
      <c r="A94" s="125"/>
      <c r="B94" s="109" t="s">
        <v>1213</v>
      </c>
      <c r="C94" s="142" t="s">
        <v>3038</v>
      </c>
      <c r="D94" s="109" t="s">
        <v>3039</v>
      </c>
      <c r="E94" s="109"/>
      <c r="F94" s="146" t="s">
        <v>1707</v>
      </c>
      <c r="G94" s="109" t="s">
        <v>3040</v>
      </c>
      <c r="H94" s="109" t="str">
        <f>VLOOKUP(Tabela1[[#This Row],[Fakulteta koda]],Sporazumi!$C$2:$K$237,2,FALSE)</f>
        <v>PAMUKKALE UNIVERSITESI</v>
      </c>
      <c r="I94" s="111" t="s">
        <v>1760</v>
      </c>
      <c r="J94" s="109" t="str">
        <f>VLOOKUP(Tabela1[[#This Row],[Fakulteta koda]],Sporazumi!$C$2:$K$237,6,FALSE)</f>
        <v>Language acquisition</v>
      </c>
      <c r="K94" s="112">
        <f>VLOOKUP(Tabela1[[#This Row],[Fakulteta koda]],Sporazumi!$C$2:$K$237,9,FALSE)</f>
        <v>6</v>
      </c>
      <c r="L94" s="209" t="s">
        <v>124</v>
      </c>
      <c r="M94" s="109" t="str">
        <f>VLOOKUP(Tabela1[[#This Row],[Koda predmeta]],Tabela13[[Course/Subject code]:[Note]],2,FALSE)</f>
        <v>LEKTORAT ANGLEŠKEGA JEZIKA 2</v>
      </c>
      <c r="N94" s="109" t="str">
        <f>VLOOKUP(Tabela1[[#This Row],[Koda predmeta]],Tabela13[[Course/Subject code]:[Note]],3,FALSE)</f>
        <v>LANGUAGE DEVELOPMENT 2</v>
      </c>
      <c r="O94" s="101"/>
      <c r="P94" s="113">
        <f>IF(VLOOKUP(Tabela1[[#This Row],[Koda predmeta]],Tabela13[[Course/Subject code]:[Note]],9,FALSE)&gt;0,VLOOKUP(Tabela1[[#This Row],[Koda predmeta]],Tabela13[[Course/Subject code]:[Note]],9,FALSE),"")</f>
        <v>8</v>
      </c>
      <c r="Q94" s="103">
        <f>IFERROR(Tabela1[[#This Row],[Kvote na predmetu]]-COUNTIFS(L:L,Tabela1[[#This Row],[Koda predmeta]],O:O,""),"")</f>
        <v>5</v>
      </c>
      <c r="R94" s="109"/>
      <c r="S94" s="109" t="str">
        <f>VLOOKUP(Tabela1[[#This Row],[Koda predmeta]],Tabela13[[Course/Subject code]:[Note]],4,FALSE)</f>
        <v>Department of English and American Studies</v>
      </c>
      <c r="T94" s="109" t="str">
        <f>VLOOKUP(Tabela1[[#This Row],[Koda predmeta]],Tabela13[[Course/Subject code]:[Note]],7,FALSE)</f>
        <v>Summer</v>
      </c>
      <c r="U94" s="109" t="str">
        <f>VLOOKUP(Tabela1[[#This Row],[Koda predmeta]],Tabela13[[Course/Subject code]:[Note]],10,FALSE)</f>
        <v>Only students of English</v>
      </c>
      <c r="V94" s="109">
        <f>VLOOKUP(Tabela1[[#This Row],[Koda predmeta]],Tabela13[[Course/Subject code]:[Note]],11,FALSE)</f>
        <v>0</v>
      </c>
      <c r="W94" s="104"/>
    </row>
    <row r="95" spans="1:23" s="106" customFormat="1" hidden="1" x14ac:dyDescent="0.25">
      <c r="A95" s="125"/>
      <c r="B95" s="109" t="s">
        <v>1209</v>
      </c>
      <c r="C95" s="142" t="s">
        <v>3055</v>
      </c>
      <c r="D95" s="109" t="s">
        <v>3056</v>
      </c>
      <c r="E95" s="109"/>
      <c r="F95" s="146" t="s">
        <v>3058</v>
      </c>
      <c r="G95" s="109" t="s">
        <v>2696</v>
      </c>
      <c r="H95" s="109" t="s">
        <v>3057</v>
      </c>
      <c r="I95" s="111" t="s">
        <v>1763</v>
      </c>
      <c r="J95" s="109" t="s">
        <v>1249</v>
      </c>
      <c r="K95" s="112" t="e">
        <f>VLOOKUP(Tabela1[[#This Row],[Fakulteta koda]],Sporazumi!$C$2:$K$237,9,FALSE)</f>
        <v>#N/A</v>
      </c>
      <c r="L95" s="142" t="s">
        <v>648</v>
      </c>
      <c r="M95" s="109" t="str">
        <f>VLOOKUP(Tabela1[[#This Row],[Koda predmeta]],Tabela13[[Course/Subject code]:[Note]],2,FALSE)</f>
        <v>ŠPORT IN HUMANISTIKA</v>
      </c>
      <c r="N95" s="109" t="str">
        <f>VLOOKUP(Tabela1[[#This Row],[Koda predmeta]],Tabela13[[Course/Subject code]:[Note]],3,FALSE)</f>
        <v>SPORT AND HUMANITIES</v>
      </c>
      <c r="O95" s="101"/>
      <c r="P95" s="113" t="str">
        <f>IF(VLOOKUP(Tabela1[[#This Row],[Koda predmeta]],Tabela13[[Course/Subject code]:[Note]],9,FALSE)&gt;0,VLOOKUP(Tabela1[[#This Row],[Koda predmeta]],Tabela13[[Course/Subject code]:[Note]],9,FALSE),"")</f>
        <v/>
      </c>
      <c r="Q95" s="103" t="str">
        <f>IFERROR(Tabela1[[#This Row],[Kvote na predmetu]]-COUNTIFS(L:L,Tabela1[[#This Row],[Koda predmeta]],O:O,""),"")</f>
        <v/>
      </c>
      <c r="R95" s="109"/>
      <c r="S95" s="109" t="str">
        <f>VLOOKUP(Tabela1[[#This Row],[Koda predmeta]],Tabela13[[Course/Subject code]:[Note]],4,FALSE)</f>
        <v>Department of Philosophy</v>
      </c>
      <c r="T95" s="109" t="str">
        <f>VLOOKUP(Tabela1[[#This Row],[Koda predmeta]],Tabela13[[Course/Subject code]:[Note]],7,FALSE)</f>
        <v>Winter</v>
      </c>
      <c r="U95" s="109">
        <f>VLOOKUP(Tabela1[[#This Row],[Koda predmeta]],Tabela13[[Course/Subject code]:[Note]],10,FALSE)</f>
        <v>0</v>
      </c>
      <c r="V95" s="109" t="str">
        <f>VLOOKUP(Tabela1[[#This Row],[Koda predmeta]],Tabela13[[Course/Subject code]:[Note]],11,FALSE)</f>
        <v>Elective course. Subject to availability at the beginning of the semester.</v>
      </c>
      <c r="W95" s="104"/>
    </row>
    <row r="96" spans="1:23" s="106" customFormat="1" hidden="1" x14ac:dyDescent="0.25">
      <c r="A96" s="125"/>
      <c r="B96" s="109" t="s">
        <v>1209</v>
      </c>
      <c r="C96" s="142" t="s">
        <v>3055</v>
      </c>
      <c r="D96" s="109" t="s">
        <v>3056</v>
      </c>
      <c r="E96" s="109"/>
      <c r="F96" s="146" t="s">
        <v>3058</v>
      </c>
      <c r="G96" s="109" t="s">
        <v>2696</v>
      </c>
      <c r="H96" s="109" t="s">
        <v>3057</v>
      </c>
      <c r="I96" s="111" t="s">
        <v>1763</v>
      </c>
      <c r="J96" s="109" t="s">
        <v>1249</v>
      </c>
      <c r="K96" s="112" t="e">
        <f>VLOOKUP(Tabela1[[#This Row],[Fakulteta koda]],Sporazumi!$C$2:$K$237,9,FALSE)</f>
        <v>#N/A</v>
      </c>
      <c r="L96" s="142" t="s">
        <v>991</v>
      </c>
      <c r="M96" s="109" t="str">
        <f>VLOOKUP(Tabela1[[#This Row],[Koda predmeta]],Tabela13[[Course/Subject code]:[Note]],2,FALSE)</f>
        <v>ODBOJKA IN AEROBNA VADBA</v>
      </c>
      <c r="N96" s="109" t="str">
        <f>VLOOKUP(Tabela1[[#This Row],[Koda predmeta]],Tabela13[[Course/Subject code]:[Note]],3,FALSE)</f>
        <v>VOLLEY-BALL AND AEROBIC EXERCISE</v>
      </c>
      <c r="O96" s="101"/>
      <c r="P96" s="113">
        <f>IF(VLOOKUP(Tabela1[[#This Row],[Koda predmeta]],Tabela13[[Course/Subject code]:[Note]],9,FALSE)&gt;0,VLOOKUP(Tabela1[[#This Row],[Koda predmeta]],Tabela13[[Course/Subject code]:[Note]],9,FALSE),"")</f>
        <v>5</v>
      </c>
      <c r="Q96" s="103">
        <f>IFERROR(Tabela1[[#This Row],[Kvote na predmetu]]-COUNTIFS(L:L,Tabela1[[#This Row],[Koda predmeta]],O:O,""),"")</f>
        <v>4</v>
      </c>
      <c r="R96" s="109"/>
      <c r="S96" s="109" t="str">
        <f>VLOOKUP(Tabela1[[#This Row],[Koda predmeta]],Tabela13[[Course/Subject code]:[Note]],4,FALSE)</f>
        <v>Department of Pedagogy</v>
      </c>
      <c r="T96" s="109" t="str">
        <f>VLOOKUP(Tabela1[[#This Row],[Koda predmeta]],Tabela13[[Course/Subject code]:[Note]],7,FALSE)</f>
        <v>Summer</v>
      </c>
      <c r="U96" s="109" t="str">
        <f>VLOOKUP(Tabela1[[#This Row],[Koda predmeta]],Tabela13[[Course/Subject code]:[Note]],10,FALSE)</f>
        <v>Lecturers Joca Zurc, Peter Sitar</v>
      </c>
      <c r="V96" s="109" t="str">
        <f>VLOOKUP(Tabela1[[#This Row],[Koda predmeta]],Tabela13[[Course/Subject code]:[Note]],11,FALSE)</f>
        <v>Elective course. Subject to availability at the beginning of the semester.</v>
      </c>
      <c r="W96" s="104"/>
    </row>
    <row r="97" spans="1:23" s="106" customFormat="1" hidden="1" x14ac:dyDescent="0.25">
      <c r="A97" s="125"/>
      <c r="B97" s="109" t="s">
        <v>1209</v>
      </c>
      <c r="C97" s="142" t="s">
        <v>3055</v>
      </c>
      <c r="D97" s="109" t="s">
        <v>3056</v>
      </c>
      <c r="E97" s="109"/>
      <c r="F97" s="146" t="s">
        <v>3058</v>
      </c>
      <c r="G97" s="109" t="s">
        <v>2696</v>
      </c>
      <c r="H97" s="109" t="s">
        <v>3057</v>
      </c>
      <c r="I97" s="111" t="s">
        <v>1763</v>
      </c>
      <c r="J97" s="109" t="s">
        <v>1249</v>
      </c>
      <c r="K97" s="112" t="e">
        <f>VLOOKUP(Tabela1[[#This Row],[Fakulteta koda]],Sporazumi!$C$2:$K$237,9,FALSE)</f>
        <v>#N/A</v>
      </c>
      <c r="L97" s="142" t="s">
        <v>1051</v>
      </c>
      <c r="M97" s="109" t="str">
        <f>VLOOKUP(Tabela1[[#This Row],[Koda predmeta]],Tabela13[[Course/Subject code]:[Note]],2,FALSE)</f>
        <v>VZGOJA IN IZOBRAŽEVANJE ZA ZDRAVJE PRI OTROCIH IN MLADOSTNIKIH</v>
      </c>
      <c r="N97" s="109" t="str">
        <f>VLOOKUP(Tabela1[[#This Row],[Koda predmeta]],Tabela13[[Course/Subject code]:[Note]],3,FALSE)</f>
        <v>HEALTH EDUCATION FOR CHILDREN AND YOUTH</v>
      </c>
      <c r="O97" s="101"/>
      <c r="P97" s="113">
        <f>IF(VLOOKUP(Tabela1[[#This Row],[Koda predmeta]],Tabela13[[Course/Subject code]:[Note]],9,FALSE)&gt;0,VLOOKUP(Tabela1[[#This Row],[Koda predmeta]],Tabela13[[Course/Subject code]:[Note]],9,FALSE),"")</f>
        <v>6</v>
      </c>
      <c r="Q97" s="103">
        <f>IFERROR(Tabela1[[#This Row],[Kvote na predmetu]]-COUNTIFS(L:L,Tabela1[[#This Row],[Koda predmeta]],O:O,""),"")</f>
        <v>5</v>
      </c>
      <c r="R97" s="109"/>
      <c r="S97" s="109" t="str">
        <f>VLOOKUP(Tabela1[[#This Row],[Koda predmeta]],Tabela13[[Course/Subject code]:[Note]],4,FALSE)</f>
        <v>Department of Pedagogy</v>
      </c>
      <c r="T97" s="109" t="str">
        <f>VLOOKUP(Tabela1[[#This Row],[Koda predmeta]],Tabela13[[Course/Subject code]:[Note]],7,FALSE)</f>
        <v>Summer</v>
      </c>
      <c r="U97" s="109">
        <f>VLOOKUP(Tabela1[[#This Row],[Koda predmeta]],Tabela13[[Course/Subject code]:[Note]],10,FALSE)</f>
        <v>0</v>
      </c>
      <c r="V97" s="109" t="str">
        <f>VLOOKUP(Tabela1[[#This Row],[Koda predmeta]],Tabela13[[Course/Subject code]:[Note]],11,FALSE)</f>
        <v>Elective course. Subject to availability at the beginning of the semester.</v>
      </c>
      <c r="W97" s="104"/>
    </row>
    <row r="98" spans="1:23" s="106" customFormat="1" hidden="1" x14ac:dyDescent="0.25">
      <c r="A98" s="125"/>
      <c r="B98" s="109" t="s">
        <v>1209</v>
      </c>
      <c r="C98" s="142" t="s">
        <v>3055</v>
      </c>
      <c r="D98" s="109" t="s">
        <v>3056</v>
      </c>
      <c r="E98" s="109"/>
      <c r="F98" s="146" t="s">
        <v>3058</v>
      </c>
      <c r="G98" s="109" t="s">
        <v>2696</v>
      </c>
      <c r="H98" s="109" t="s">
        <v>3057</v>
      </c>
      <c r="I98" s="111" t="s">
        <v>1763</v>
      </c>
      <c r="J98" s="109" t="s">
        <v>1249</v>
      </c>
      <c r="K98" s="112" t="e">
        <f>VLOOKUP(Tabela1[[#This Row],[Fakulteta koda]],Sporazumi!$C$2:$K$237,9,FALSE)</f>
        <v>#N/A</v>
      </c>
      <c r="L98" s="142" t="s">
        <v>1035</v>
      </c>
      <c r="M98" s="109" t="str">
        <f>VLOOKUP(Tabela1[[#This Row],[Koda predmeta]],Tabela13[[Course/Subject code]:[Note]],2,FALSE)</f>
        <v>VZGOJNI PRISTOPI IN STRATEGIJE</v>
      </c>
      <c r="N98" s="109" t="str">
        <f>VLOOKUP(Tabela1[[#This Row],[Koda predmeta]],Tabela13[[Course/Subject code]:[Note]],3,FALSE)</f>
        <v>EDUCATIONAL APPROACHES AND STRATEGIES</v>
      </c>
      <c r="O98" s="101"/>
      <c r="P98" s="113">
        <f>IF(VLOOKUP(Tabela1[[#This Row],[Koda predmeta]],Tabela13[[Course/Subject code]:[Note]],9,FALSE)&gt;0,VLOOKUP(Tabela1[[#This Row],[Koda predmeta]],Tabela13[[Course/Subject code]:[Note]],9,FALSE),"")</f>
        <v>4</v>
      </c>
      <c r="Q98" s="103">
        <f>IFERROR(Tabela1[[#This Row],[Kvote na predmetu]]-COUNTIFS(L:L,Tabela1[[#This Row],[Koda predmeta]],O:O,""),"")</f>
        <v>3</v>
      </c>
      <c r="R98" s="109"/>
      <c r="S98" s="109" t="str">
        <f>VLOOKUP(Tabela1[[#This Row],[Koda predmeta]],Tabela13[[Course/Subject code]:[Note]],4,FALSE)</f>
        <v>Department of Pedagogy</v>
      </c>
      <c r="T98" s="109" t="str">
        <f>VLOOKUP(Tabela1[[#This Row],[Koda predmeta]],Tabela13[[Course/Subject code]:[Note]],7,FALSE)</f>
        <v>Summer</v>
      </c>
      <c r="U98" s="109" t="str">
        <f>VLOOKUP(Tabela1[[#This Row],[Koda predmeta]],Tabela13[[Course/Subject code]:[Note]],10,FALSE)</f>
        <v>Only students of Pedagogy; in the form of individual consultations for Erasmus students</v>
      </c>
      <c r="V98" s="109" t="str">
        <f>VLOOKUP(Tabela1[[#This Row],[Koda predmeta]],Tabela13[[Course/Subject code]:[Note]],11,FALSE)</f>
        <v>Elective course. Subject to availability at the beginning of the semester.</v>
      </c>
      <c r="W98" s="104"/>
    </row>
    <row r="99" spans="1:23" s="158" customFormat="1" hidden="1" x14ac:dyDescent="0.25">
      <c r="A99" s="157"/>
      <c r="B99" s="157" t="s">
        <v>1213</v>
      </c>
      <c r="C99" s="178" t="s">
        <v>2543</v>
      </c>
      <c r="D99" s="157" t="s">
        <v>2542</v>
      </c>
      <c r="E99" s="157" t="str">
        <f>IFERROR(VLOOKUP(Tabela1[[#This Row],[Priimek]],'Seznam prijav AIPS'!$F$2:$W$100,11,FALSE),"")</f>
        <v>claudiamarquezalbert@uma.es</v>
      </c>
      <c r="F99" s="177" t="s">
        <v>2193</v>
      </c>
      <c r="G99" s="157" t="s">
        <v>2719</v>
      </c>
      <c r="H99" s="157" t="str">
        <f>VLOOKUP(Tabela1[[#This Row],[Fakulteta koda]],Sporazumi!$C$2:$K$237,2,FALSE)</f>
        <v>UNIVERSIDAD DE MALAGA</v>
      </c>
      <c r="I99" s="178" t="s">
        <v>1763</v>
      </c>
      <c r="J99" s="157" t="str">
        <f>VLOOKUP(Tabela1[[#This Row],[Fakulteta koda]],Sporazumi!$C$2:$K$237,6,FALSE)</f>
        <v>Psychology</v>
      </c>
      <c r="K99" s="179">
        <f>VLOOKUP(Tabela1[[#This Row],[Fakulteta koda]],Sporazumi!$C$2:$K$237,9,FALSE)</f>
        <v>5</v>
      </c>
      <c r="L99" s="137" t="s">
        <v>453</v>
      </c>
      <c r="M99" s="157" t="str">
        <f>VLOOKUP(Tabela1[[#This Row],[Koda predmeta]],Tabela13[[Course/Subject code]:[Note]],2,FALSE)</f>
        <v>TUJI JEZIK I (ANGLEŠČINA I)</v>
      </c>
      <c r="N99" s="157" t="str">
        <f>VLOOKUP(Tabela1[[#This Row],[Koda predmeta]],Tabela13[[Course/Subject code]:[Note]],3,FALSE)</f>
        <v>FOREIGN LANGUAGE I (ENGLISH I)</v>
      </c>
      <c r="O99" s="180"/>
      <c r="P99" s="180">
        <f>IF(VLOOKUP(Tabela1[[#This Row],[Koda predmeta]],Tabela13[[Course/Subject code]:[Note]],9,FALSE)&gt;0,VLOOKUP(Tabela1[[#This Row],[Koda predmeta]],Tabela13[[Course/Subject code]:[Note]],9,FALSE),"")</f>
        <v>3</v>
      </c>
      <c r="Q99" s="180">
        <f>IFERROR(Tabela1[[#This Row],[Kvote na predmetu]]-COUNTIFS(L:L,Tabela1[[#This Row],[Koda predmeta]],O:O,""),"")</f>
        <v>2</v>
      </c>
      <c r="R99" s="157"/>
      <c r="S99" s="157" t="str">
        <f>VLOOKUP(Tabela1[[#This Row],[Koda predmeta]],Tabela13[[Course/Subject code]:[Note]],4,FALSE)</f>
        <v>Department of Sociology</v>
      </c>
      <c r="T99" s="157" t="str">
        <f>VLOOKUP(Tabela1[[#This Row],[Koda predmeta]],Tabela13[[Course/Subject code]:[Note]],7,FALSE)</f>
        <v>Summer</v>
      </c>
      <c r="U99" s="157" t="str">
        <f>VLOOKUP(Tabela1[[#This Row],[Koda predmeta]],Tabela13[[Course/Subject code]:[Note]],10,FALSE)</f>
        <v>Only students of English</v>
      </c>
      <c r="V99" s="157" t="str">
        <f>VLOOKUP(Tabela1[[#This Row],[Koda predmeta]],Tabela13[[Course/Subject code]:[Note]],11,FALSE)</f>
        <v>Elective course. Subject to availability at the beginning of the semester.</v>
      </c>
      <c r="W99" s="157"/>
    </row>
    <row r="100" spans="1:23" s="158" customFormat="1" x14ac:dyDescent="0.25">
      <c r="A100" s="13"/>
      <c r="B100" s="13" t="s">
        <v>1213</v>
      </c>
      <c r="C100" s="47" t="s">
        <v>2284</v>
      </c>
      <c r="D100" s="47" t="s">
        <v>2283</v>
      </c>
      <c r="E100" s="13" t="str">
        <f>IFERROR(VLOOKUP(Tabela1[[#This Row],[Priimek]],'Seznam prijav AIPS'!$F$2:$W$100,11,FALSE),"")</f>
        <v>milicaarlov05@gmail.com</v>
      </c>
      <c r="F100" s="40"/>
      <c r="G100" s="13" t="s">
        <v>2194</v>
      </c>
      <c r="H100" s="13" t="s">
        <v>2738</v>
      </c>
      <c r="I100" s="39" t="s">
        <v>2739</v>
      </c>
      <c r="J100" s="13"/>
      <c r="K100" s="14"/>
      <c r="L100" s="69" t="s">
        <v>1011</v>
      </c>
      <c r="M100" s="13" t="str">
        <f>VLOOKUP(Tabela1[[#This Row],[Koda predmeta]],Tabela13[[Course/Subject code]:[Note]],2,FALSE)</f>
        <v>PRIMERJALNA PEDAGOGIKA</v>
      </c>
      <c r="N100" s="13" t="str">
        <f>VLOOKUP(Tabela1[[#This Row],[Koda predmeta]],Tabela13[[Course/Subject code]:[Note]],3,FALSE)</f>
        <v>COMPARATIVE PEDAGOGY</v>
      </c>
      <c r="O100" s="32"/>
      <c r="P100" s="16">
        <f>IF(VLOOKUP(Tabela1[[#This Row],[Koda predmeta]],Tabela13[[Course/Subject code]:[Note]],9,FALSE)&gt;0,VLOOKUP(Tabela1[[#This Row],[Koda predmeta]],Tabela13[[Course/Subject code]:[Note]],9,FALSE),"")</f>
        <v>10</v>
      </c>
      <c r="Q100" s="33">
        <f>IFERROR(Tabela1[[#This Row],[Kvote na predmetu]]-COUNTIFS(L:L,Tabela1[[#This Row],[Koda predmeta]],O:O,""),"")</f>
        <v>0</v>
      </c>
      <c r="R100" s="13"/>
      <c r="S100" s="13" t="str">
        <f>VLOOKUP(Tabela1[[#This Row],[Koda predmeta]],Tabela13[[Course/Subject code]:[Note]],4,FALSE)</f>
        <v>Department of Pedagogy</v>
      </c>
      <c r="T100" s="13" t="str">
        <f>VLOOKUP(Tabela1[[#This Row],[Koda predmeta]],Tabela13[[Course/Subject code]:[Note]],7,FALSE)</f>
        <v>Winter</v>
      </c>
      <c r="U100" s="13" t="str">
        <f>VLOOKUP(Tabela1[[#This Row],[Koda predmeta]],Tabela13[[Course/Subject code]:[Note]],10,FALSE)</f>
        <v>Only for Faculty of Arts Erasmus students</v>
      </c>
      <c r="V100" s="13">
        <f>VLOOKUP(Tabela1[[#This Row],[Koda predmeta]],Tabela13[[Course/Subject code]:[Note]],11,FALSE)</f>
        <v>0</v>
      </c>
      <c r="W100" s="17"/>
    </row>
    <row r="101" spans="1:23" s="159" customFormat="1" x14ac:dyDescent="0.25">
      <c r="A101" s="106"/>
      <c r="B101" s="106" t="s">
        <v>1213</v>
      </c>
      <c r="C101" s="107" t="s">
        <v>2195</v>
      </c>
      <c r="D101" s="107" t="s">
        <v>2196</v>
      </c>
      <c r="E101" s="106" t="str">
        <f>IFERROR(VLOOKUP(Tabela1[[#This Row],[Priimek]],'Seznam prijav AIPS'!$F$2:$W$100,11,FALSE),"")</f>
        <v>sherezaderive@gmail.com</v>
      </c>
      <c r="F101" s="143" t="s">
        <v>2193</v>
      </c>
      <c r="G101" s="106" t="s">
        <v>2194</v>
      </c>
      <c r="H101" s="106" t="str">
        <f>VLOOKUP(Tabela1[[#This Row],[Fakulteta koda]],Sporazumi!$C$2:$K$237,2,FALSE)</f>
        <v>UNIVERSIDAD DE MALAGA</v>
      </c>
      <c r="I101" s="107" t="s">
        <v>1763</v>
      </c>
      <c r="J101" s="106" t="str">
        <f>VLOOKUP(Tabela1[[#This Row],[Fakulteta koda]],Sporazumi!$C$2:$K$237,6,FALSE)</f>
        <v>Psychology</v>
      </c>
      <c r="K101" s="108">
        <f>VLOOKUP(Tabela1[[#This Row],[Fakulteta koda]],Sporazumi!$C$2:$K$237,9,FALSE)</f>
        <v>5</v>
      </c>
      <c r="L101" s="204" t="s">
        <v>1011</v>
      </c>
      <c r="M101" s="106" t="str">
        <f>VLOOKUP(Tabela1[[#This Row],[Koda predmeta]],Tabela13[[Course/Subject code]:[Note]],2,FALSE)</f>
        <v>PRIMERJALNA PEDAGOGIKA</v>
      </c>
      <c r="N101" s="106" t="str">
        <f>VLOOKUP(Tabela1[[#This Row],[Koda predmeta]],Tabela13[[Course/Subject code]:[Note]],3,FALSE)</f>
        <v>COMPARATIVE PEDAGOGY</v>
      </c>
      <c r="O101" s="101"/>
      <c r="P101" s="103">
        <f>IF(VLOOKUP(Tabela1[[#This Row],[Koda predmeta]],Tabela13[[Course/Subject code]:[Note]],9,FALSE)&gt;0,VLOOKUP(Tabela1[[#This Row],[Koda predmeta]],Tabela13[[Course/Subject code]:[Note]],9,FALSE),"")</f>
        <v>10</v>
      </c>
      <c r="Q101" s="103">
        <f>IFERROR(Tabela1[[#This Row],[Kvote na predmetu]]-COUNTIFS(L:L,Tabela1[[#This Row],[Koda predmeta]],O:O,""),"")</f>
        <v>0</v>
      </c>
      <c r="R101" s="106"/>
      <c r="S101" s="106" t="str">
        <f>VLOOKUP(Tabela1[[#This Row],[Koda predmeta]],Tabela13[[Course/Subject code]:[Note]],4,FALSE)</f>
        <v>Department of Pedagogy</v>
      </c>
      <c r="T101" s="106" t="str">
        <f>VLOOKUP(Tabela1[[#This Row],[Koda predmeta]],Tabela13[[Course/Subject code]:[Note]],7,FALSE)</f>
        <v>Winter</v>
      </c>
      <c r="U101" s="106" t="str">
        <f>VLOOKUP(Tabela1[[#This Row],[Koda predmeta]],Tabela13[[Course/Subject code]:[Note]],10,FALSE)</f>
        <v>Only for Faculty of Arts Erasmus students</v>
      </c>
      <c r="V101" s="106">
        <f>VLOOKUP(Tabela1[[#This Row],[Koda predmeta]],Tabela13[[Course/Subject code]:[Note]],11,FALSE)</f>
        <v>0</v>
      </c>
      <c r="W101" s="106"/>
    </row>
    <row r="102" spans="1:23" s="159" customFormat="1" x14ac:dyDescent="0.25">
      <c r="A102" s="106"/>
      <c r="B102" s="106" t="s">
        <v>1213</v>
      </c>
      <c r="C102" s="107" t="s">
        <v>2553</v>
      </c>
      <c r="D102" s="107" t="s">
        <v>2552</v>
      </c>
      <c r="E102" s="106" t="str">
        <f>IFERROR(VLOOKUP(Tabela1[[#This Row],[Priimek]],'Seznam prijav AIPS'!$F$2:$W$100,11,FALSE),"")</f>
        <v>teresasaldanaafan@gmail.com</v>
      </c>
      <c r="F102" s="143" t="s">
        <v>2193</v>
      </c>
      <c r="G102" s="106" t="s">
        <v>2194</v>
      </c>
      <c r="H102" s="106" t="str">
        <f>VLOOKUP(Tabela1[[#This Row],[Fakulteta koda]],Sporazumi!$C$2:$K$237,2,FALSE)</f>
        <v>UNIVERSIDAD DE MALAGA</v>
      </c>
      <c r="I102" s="107" t="s">
        <v>1763</v>
      </c>
      <c r="J102" s="106" t="str">
        <f>VLOOKUP(Tabela1[[#This Row],[Fakulteta koda]],Sporazumi!$C$2:$K$237,6,FALSE)</f>
        <v>Psychology</v>
      </c>
      <c r="K102" s="108">
        <f>VLOOKUP(Tabela1[[#This Row],[Fakulteta koda]],Sporazumi!$C$2:$K$237,9,FALSE)</f>
        <v>5</v>
      </c>
      <c r="L102" s="204" t="s">
        <v>1011</v>
      </c>
      <c r="M102" s="106" t="str">
        <f>VLOOKUP(Tabela1[[#This Row],[Koda predmeta]],Tabela13[[Course/Subject code]:[Note]],2,FALSE)</f>
        <v>PRIMERJALNA PEDAGOGIKA</v>
      </c>
      <c r="N102" s="106" t="str">
        <f>VLOOKUP(Tabela1[[#This Row],[Koda predmeta]],Tabela13[[Course/Subject code]:[Note]],3,FALSE)</f>
        <v>COMPARATIVE PEDAGOGY</v>
      </c>
      <c r="O102" s="101"/>
      <c r="P102" s="103">
        <f>IF(VLOOKUP(Tabela1[[#This Row],[Koda predmeta]],Tabela13[[Course/Subject code]:[Note]],9,FALSE)&gt;0,VLOOKUP(Tabela1[[#This Row],[Koda predmeta]],Tabela13[[Course/Subject code]:[Note]],9,FALSE),"")</f>
        <v>10</v>
      </c>
      <c r="Q102" s="103">
        <f>IFERROR(Tabela1[[#This Row],[Kvote na predmetu]]-COUNTIFS(L:L,Tabela1[[#This Row],[Koda predmeta]],O:O,""),"")</f>
        <v>0</v>
      </c>
      <c r="R102" s="106"/>
      <c r="S102" s="106" t="str">
        <f>VLOOKUP(Tabela1[[#This Row],[Koda predmeta]],Tabela13[[Course/Subject code]:[Note]],4,FALSE)</f>
        <v>Department of Pedagogy</v>
      </c>
      <c r="T102" s="106" t="str">
        <f>VLOOKUP(Tabela1[[#This Row],[Koda predmeta]],Tabela13[[Course/Subject code]:[Note]],7,FALSE)</f>
        <v>Winter</v>
      </c>
      <c r="U102" s="106" t="str">
        <f>VLOOKUP(Tabela1[[#This Row],[Koda predmeta]],Tabela13[[Course/Subject code]:[Note]],10,FALSE)</f>
        <v>Only for Faculty of Arts Erasmus students</v>
      </c>
      <c r="V102" s="106">
        <f>VLOOKUP(Tabela1[[#This Row],[Koda predmeta]],Tabela13[[Course/Subject code]:[Note]],11,FALSE)</f>
        <v>0</v>
      </c>
      <c r="W102" s="106"/>
    </row>
    <row r="103" spans="1:23" s="158" customFormat="1" x14ac:dyDescent="0.25">
      <c r="A103" s="17"/>
      <c r="B103" s="17" t="s">
        <v>1213</v>
      </c>
      <c r="C103" s="18" t="s">
        <v>2743</v>
      </c>
      <c r="D103" s="18" t="s">
        <v>2744</v>
      </c>
      <c r="E103" s="17" t="str">
        <f>IFERROR(VLOOKUP(Tabela1[[#This Row],[Priimek]],'Seznam prijav AIPS'!$F$2:$W$100,11,FALSE),"")</f>
        <v>2913683703@qq.com</v>
      </c>
      <c r="F103" s="19"/>
      <c r="G103" s="17" t="s">
        <v>2745</v>
      </c>
      <c r="H103" s="17" t="s">
        <v>2733</v>
      </c>
      <c r="I103" s="18" t="s">
        <v>2536</v>
      </c>
      <c r="J103" s="17"/>
      <c r="K103" s="20"/>
      <c r="L103" s="67" t="s">
        <v>1011</v>
      </c>
      <c r="M103" s="17" t="str">
        <f>VLOOKUP(Tabela1[[#This Row],[Koda predmeta]],Tabela13[[Course/Subject code]:[Note]],2,FALSE)</f>
        <v>PRIMERJALNA PEDAGOGIKA</v>
      </c>
      <c r="N103" s="17" t="str">
        <f>VLOOKUP(Tabela1[[#This Row],[Koda predmeta]],Tabela13[[Course/Subject code]:[Note]],3,FALSE)</f>
        <v>COMPARATIVE PEDAGOGY</v>
      </c>
      <c r="O103" s="22"/>
      <c r="P103" s="22">
        <f>IF(VLOOKUP(Tabela1[[#This Row],[Koda predmeta]],Tabela13[[Course/Subject code]:[Note]],9,FALSE)&gt;0,VLOOKUP(Tabela1[[#This Row],[Koda predmeta]],Tabela13[[Course/Subject code]:[Note]],9,FALSE),"")</f>
        <v>10</v>
      </c>
      <c r="Q103" s="22">
        <f>IFERROR(Tabela1[[#This Row],[Kvote na predmetu]]-COUNTIFS(L:L,Tabela1[[#This Row],[Koda predmeta]],O:O,""),"")</f>
        <v>0</v>
      </c>
      <c r="R103" s="17"/>
      <c r="S103" s="17" t="str">
        <f>VLOOKUP(Tabela1[[#This Row],[Koda predmeta]],Tabela13[[Course/Subject code]:[Note]],4,FALSE)</f>
        <v>Department of Pedagogy</v>
      </c>
      <c r="T103" s="17" t="str">
        <f>VLOOKUP(Tabela1[[#This Row],[Koda predmeta]],Tabela13[[Course/Subject code]:[Note]],7,FALSE)</f>
        <v>Winter</v>
      </c>
      <c r="U103" s="17" t="str">
        <f>VLOOKUP(Tabela1[[#This Row],[Koda predmeta]],Tabela13[[Course/Subject code]:[Note]],10,FALSE)</f>
        <v>Only for Faculty of Arts Erasmus students</v>
      </c>
      <c r="V103" s="17">
        <f>VLOOKUP(Tabela1[[#This Row],[Koda predmeta]],Tabela13[[Course/Subject code]:[Note]],11,FALSE)</f>
        <v>0</v>
      </c>
      <c r="W103" s="17"/>
    </row>
    <row r="104" spans="1:23" s="158" customFormat="1" x14ac:dyDescent="0.25">
      <c r="A104" s="157"/>
      <c r="B104" s="157" t="s">
        <v>1213</v>
      </c>
      <c r="C104" s="178" t="s">
        <v>2543</v>
      </c>
      <c r="D104" s="157" t="s">
        <v>2542</v>
      </c>
      <c r="E104" s="157" t="str">
        <f>IFERROR(VLOOKUP(Tabela1[[#This Row],[Priimek]],'Seznam prijav AIPS'!$F$2:$W$100,11,FALSE),"")</f>
        <v>claudiamarquezalbert@uma.es</v>
      </c>
      <c r="F104" s="205" t="s">
        <v>2193</v>
      </c>
      <c r="G104" s="157" t="s">
        <v>2719</v>
      </c>
      <c r="H104" s="157" t="str">
        <f>VLOOKUP(Tabela1[[#This Row],[Fakulteta koda]],Sporazumi!$C$2:$K$237,2,FALSE)</f>
        <v>UNIVERSIDAD DE MALAGA</v>
      </c>
      <c r="I104" s="178" t="s">
        <v>1763</v>
      </c>
      <c r="J104" s="157" t="str">
        <f>VLOOKUP(Tabela1[[#This Row],[Fakulteta koda]],Sporazumi!$C$2:$K$237,6,FALSE)</f>
        <v>Psychology</v>
      </c>
      <c r="K104" s="179">
        <f>VLOOKUP(Tabela1[[#This Row],[Fakulteta koda]],Sporazumi!$C$2:$K$237,9,FALSE)</f>
        <v>5</v>
      </c>
      <c r="L104" s="137" t="s">
        <v>489</v>
      </c>
      <c r="M104" s="157" t="str">
        <f>VLOOKUP(Tabela1[[#This Row],[Koda predmeta]],Tabela13[[Course/Subject code]:[Note]],2,FALSE)</f>
        <v>PEDAGOŠKA PSIHOLOGIJA 2</v>
      </c>
      <c r="N104" s="157" t="str">
        <f>VLOOKUP(Tabela1[[#This Row],[Koda predmeta]],Tabela13[[Course/Subject code]:[Note]],3,FALSE)</f>
        <v>EDUCATIONAL PSYCHOLOGY 2</v>
      </c>
      <c r="O104" s="180"/>
      <c r="P104" s="180">
        <f>IF(VLOOKUP(Tabela1[[#This Row],[Koda predmeta]],Tabela13[[Course/Subject code]:[Note]],9,FALSE)&gt;0,VLOOKUP(Tabela1[[#This Row],[Koda predmeta]],Tabela13[[Course/Subject code]:[Note]],9,FALSE),"")</f>
        <v>5</v>
      </c>
      <c r="Q104" s="180">
        <f>IFERROR(Tabela1[[#This Row],[Kvote na predmetu]]-COUNTIFS(L:L,Tabela1[[#This Row],[Koda predmeta]],O:O,""),"")</f>
        <v>0</v>
      </c>
      <c r="R104" s="157"/>
      <c r="S104" s="157" t="str">
        <f>VLOOKUP(Tabela1[[#This Row],[Koda predmeta]],Tabela13[[Course/Subject code]:[Note]],4,FALSE)</f>
        <v>Department of Psychology</v>
      </c>
      <c r="T104" s="157" t="str">
        <f>VLOOKUP(Tabela1[[#This Row],[Koda predmeta]],Tabela13[[Course/Subject code]:[Note]],7,FALSE)</f>
        <v>Summer</v>
      </c>
      <c r="U104" s="157" t="str">
        <f>VLOOKUP(Tabela1[[#This Row],[Koda predmeta]],Tabela13[[Course/Subject code]:[Note]],10,FALSE)</f>
        <v>Only students of Psychology; in the form of individual consultations and seminars for Erasmus students</v>
      </c>
      <c r="V104" s="157">
        <f>VLOOKUP(Tabela1[[#This Row],[Koda predmeta]],Tabela13[[Course/Subject code]:[Note]],11,FALSE)</f>
        <v>0</v>
      </c>
      <c r="W104" s="157"/>
    </row>
    <row r="105" spans="1:23" s="158" customFormat="1" hidden="1" x14ac:dyDescent="0.25">
      <c r="A105" s="157"/>
      <c r="B105" s="157" t="s">
        <v>1213</v>
      </c>
      <c r="C105" s="178" t="s">
        <v>2543</v>
      </c>
      <c r="D105" s="157" t="s">
        <v>2542</v>
      </c>
      <c r="E105" s="157" t="str">
        <f>IFERROR(VLOOKUP(Tabela1[[#This Row],[Priimek]],'Seznam prijav AIPS'!$F$2:$W$100,11,FALSE),"")</f>
        <v>claudiamarquezalbert@uma.es</v>
      </c>
      <c r="F105" s="177" t="s">
        <v>2193</v>
      </c>
      <c r="G105" s="157" t="s">
        <v>2719</v>
      </c>
      <c r="H105" s="157" t="str">
        <f>VLOOKUP(Tabela1[[#This Row],[Fakulteta koda]],Sporazumi!$C$2:$K$237,2,FALSE)</f>
        <v>UNIVERSIDAD DE MALAGA</v>
      </c>
      <c r="I105" s="178" t="s">
        <v>1763</v>
      </c>
      <c r="J105" s="157" t="str">
        <f>VLOOKUP(Tabela1[[#This Row],[Fakulteta koda]],Sporazumi!$C$2:$K$237,6,FALSE)</f>
        <v>Psychology</v>
      </c>
      <c r="K105" s="179">
        <f>VLOOKUP(Tabela1[[#This Row],[Fakulteta koda]],Sporazumi!$C$2:$K$237,9,FALSE)</f>
        <v>5</v>
      </c>
      <c r="L105" s="137" t="s">
        <v>505</v>
      </c>
      <c r="M105" s="157" t="str">
        <f>VLOOKUP(Tabela1[[#This Row],[Koda predmeta]],Tabela13[[Course/Subject code]:[Note]],2,FALSE)</f>
        <v>KRITIČNO MIŠLJENJE Z OSNOVAMI ARGUMENTACIJE</v>
      </c>
      <c r="N105" s="157" t="str">
        <f>VLOOKUP(Tabela1[[#This Row],[Koda predmeta]],Tabela13[[Course/Subject code]:[Note]],3,FALSE)</f>
        <v>CRITICAL THINKING WITH ELEMENTARY ARGUMENTATION</v>
      </c>
      <c r="O105" s="180"/>
      <c r="P105" s="180" t="str">
        <f>IF(VLOOKUP(Tabela1[[#This Row],[Koda predmeta]],Tabela13[[Course/Subject code]:[Note]],9,FALSE)&gt;0,VLOOKUP(Tabela1[[#This Row],[Koda predmeta]],Tabela13[[Course/Subject code]:[Note]],9,FALSE),"")</f>
        <v/>
      </c>
      <c r="Q105" s="180" t="str">
        <f>IFERROR(Tabela1[[#This Row],[Kvote na predmetu]]-COUNTIFS(L:L,Tabela1[[#This Row],[Koda predmeta]],O:O,""),"")</f>
        <v/>
      </c>
      <c r="R105" s="157"/>
      <c r="S105" s="157" t="str">
        <f>VLOOKUP(Tabela1[[#This Row],[Koda predmeta]],Tabela13[[Course/Subject code]:[Note]],4,FALSE)</f>
        <v>Department of Psychology</v>
      </c>
      <c r="T105" s="157" t="str">
        <f>VLOOKUP(Tabela1[[#This Row],[Koda predmeta]],Tabela13[[Course/Subject code]:[Note]],7,FALSE)</f>
        <v>Winter</v>
      </c>
      <c r="U105" s="157">
        <f>VLOOKUP(Tabela1[[#This Row],[Koda predmeta]],Tabela13[[Course/Subject code]:[Note]],10,FALSE)</f>
        <v>0</v>
      </c>
      <c r="V105" s="157" t="str">
        <f>VLOOKUP(Tabela1[[#This Row],[Koda predmeta]],Tabela13[[Course/Subject code]:[Note]],11,FALSE)</f>
        <v>Elective course. Subject to availability at the beginning of the semester.</v>
      </c>
      <c r="W105" s="157"/>
    </row>
    <row r="106" spans="1:23" s="29" customFormat="1" hidden="1" x14ac:dyDescent="0.25">
      <c r="A106" s="17"/>
      <c r="B106" s="17" t="s">
        <v>1213</v>
      </c>
      <c r="C106" s="17" t="s">
        <v>2374</v>
      </c>
      <c r="D106" s="17" t="s">
        <v>2373</v>
      </c>
      <c r="E106" s="17" t="str">
        <f>IFERROR(VLOOKUP(Tabela1[[#This Row],[Priimek]],'Seznam prijav AIPS'!$F$2:$W$100,11,FALSE),"")</f>
        <v>daniel.lichota01@upol.cz</v>
      </c>
      <c r="F106" s="19" t="s">
        <v>1307</v>
      </c>
      <c r="G106" s="17" t="s">
        <v>2694</v>
      </c>
      <c r="H106" s="43" t="str">
        <f>VLOOKUP(Tabela1[[#This Row],[Fakulteta koda]],Sporazumi!$C$2:$K$237,2,FALSE)</f>
        <v>UNIVERZITA PALACKEHO V OLOMOUCI</v>
      </c>
      <c r="I106" s="17" t="s">
        <v>1784</v>
      </c>
      <c r="J106" s="43" t="str">
        <f>VLOOKUP(Tabela1[[#This Row],[Fakulteta koda]],Sporazumi!$C$2:$K$237,6,FALSE)</f>
        <v>Earth sciences</v>
      </c>
      <c r="K106" s="43">
        <f>VLOOKUP(Tabela1[[#This Row],[Fakulteta koda]],Sporazumi!$C$2:$K$237,9,FALSE)</f>
        <v>2</v>
      </c>
      <c r="L106" s="20" t="s">
        <v>1043</v>
      </c>
      <c r="M106" s="17" t="str">
        <f>VLOOKUP(Tabela1[[#This Row],[Koda predmeta]],Tabela13[[Course/Subject code]:[Note]],2,FALSE)</f>
        <v>DIGITALNA VARNOST</v>
      </c>
      <c r="N106" s="17" t="str">
        <f>VLOOKUP(Tabela1[[#This Row],[Koda predmeta]],Tabela13[[Course/Subject code]:[Note]],3,FALSE)</f>
        <v>DIGITAL SECURITY</v>
      </c>
      <c r="O106" s="22"/>
      <c r="P106" s="22" t="str">
        <f>IF(VLOOKUP(Tabela1[[#This Row],[Koda predmeta]],Tabela13[[Course/Subject code]:[Note]],9,FALSE)&gt;0,VLOOKUP(Tabela1[[#This Row],[Koda predmeta]],Tabela13[[Course/Subject code]:[Note]],9,FALSE),"")</f>
        <v/>
      </c>
      <c r="Q106" s="22" t="str">
        <f>IFERROR(Tabela1[[#This Row],[Kvote na predmetu]]-COUNTIFS(L:L,Tabela1[[#This Row],[Koda predmeta]],O:O,""),"")</f>
        <v/>
      </c>
      <c r="R106" s="17"/>
      <c r="S106" s="17" t="str">
        <f>VLOOKUP(Tabela1[[#This Row],[Koda predmeta]],Tabela13[[Course/Subject code]:[Note]],4,FALSE)</f>
        <v>Department of Pedagogy</v>
      </c>
      <c r="T106" s="17" t="str">
        <f>VLOOKUP(Tabela1[[#This Row],[Koda predmeta]],Tabela13[[Course/Subject code]:[Note]],7,FALSE)</f>
        <v>Winter</v>
      </c>
      <c r="U106" s="17">
        <f>VLOOKUP(Tabela1[[#This Row],[Koda predmeta]],Tabela13[[Course/Subject code]:[Note]],10,FALSE)</f>
        <v>0</v>
      </c>
      <c r="V106" s="17" t="str">
        <f>VLOOKUP(Tabela1[[#This Row],[Koda predmeta]],Tabela13[[Course/Subject code]:[Note]],11,FALSE)</f>
        <v>Elective course. Subject to availability at the beginning of the semester.</v>
      </c>
      <c r="W106" s="17"/>
    </row>
    <row r="107" spans="1:23" s="29" customFormat="1" hidden="1" x14ac:dyDescent="0.25">
      <c r="A107" s="17"/>
      <c r="B107" s="17" t="s">
        <v>1213</v>
      </c>
      <c r="C107" s="17" t="s">
        <v>2374</v>
      </c>
      <c r="D107" s="17" t="s">
        <v>2373</v>
      </c>
      <c r="E107" s="17" t="str">
        <f>IFERROR(VLOOKUP(Tabela1[[#This Row],[Priimek]],'Seznam prijav AIPS'!$F$2:$W$100,11,FALSE),"")</f>
        <v>daniel.lichota01@upol.cz</v>
      </c>
      <c r="F107" s="19" t="s">
        <v>1307</v>
      </c>
      <c r="G107" s="17" t="s">
        <v>2694</v>
      </c>
      <c r="H107" s="43" t="str">
        <f>VLOOKUP(Tabela1[[#This Row],[Fakulteta koda]],Sporazumi!$C$2:$K$237,2,FALSE)</f>
        <v>UNIVERZITA PALACKEHO V OLOMOUCI</v>
      </c>
      <c r="I107" s="17" t="s">
        <v>1784</v>
      </c>
      <c r="J107" s="43" t="str">
        <f>VLOOKUP(Tabela1[[#This Row],[Fakulteta koda]],Sporazumi!$C$2:$K$237,6,FALSE)</f>
        <v>Earth sciences</v>
      </c>
      <c r="K107" s="43">
        <f>VLOOKUP(Tabela1[[#This Row],[Fakulteta koda]],Sporazumi!$C$2:$K$237,9,FALSE)</f>
        <v>2</v>
      </c>
      <c r="L107" s="20" t="s">
        <v>745</v>
      </c>
      <c r="M107" s="17" t="str">
        <f>VLOOKUP(Tabela1[[#This Row],[Koda predmeta]],Tabela13[[Course/Subject code]:[Note]],2,FALSE)</f>
        <v>VSEŽIVLJENJSKO IZOBRAŽEVANJE ZA TRAJNOSTNOST</v>
      </c>
      <c r="N107" s="17" t="str">
        <f>VLOOKUP(Tabela1[[#This Row],[Koda predmeta]],Tabela13[[Course/Subject code]:[Note]],3,FALSE)</f>
        <v>LIFELONG LEARNING FOR SUSTAINABILITY</v>
      </c>
      <c r="O107" s="22"/>
      <c r="P107" s="22" t="str">
        <f>IF(VLOOKUP(Tabela1[[#This Row],[Koda predmeta]],Tabela13[[Course/Subject code]:[Note]],9,FALSE)&gt;0,VLOOKUP(Tabela1[[#This Row],[Koda predmeta]],Tabela13[[Course/Subject code]:[Note]],9,FALSE),"")</f>
        <v/>
      </c>
      <c r="Q107" s="22" t="str">
        <f>IFERROR(Tabela1[[#This Row],[Kvote na predmetu]]-COUNTIFS(L:L,Tabela1[[#This Row],[Koda predmeta]],O:O,""),"")</f>
        <v/>
      </c>
      <c r="R107" s="17"/>
      <c r="S107" s="17" t="str">
        <f>VLOOKUP(Tabela1[[#This Row],[Koda predmeta]],Tabela13[[Course/Subject code]:[Note]],4,FALSE)</f>
        <v>Department of Geography</v>
      </c>
      <c r="T107" s="17" t="str">
        <f>VLOOKUP(Tabela1[[#This Row],[Koda predmeta]],Tabela13[[Course/Subject code]:[Note]],7,FALSE)</f>
        <v>Winter</v>
      </c>
      <c r="U107" s="17">
        <f>VLOOKUP(Tabela1[[#This Row],[Koda predmeta]],Tabela13[[Course/Subject code]:[Note]],10,FALSE)</f>
        <v>0</v>
      </c>
      <c r="V107" s="17">
        <f>VLOOKUP(Tabela1[[#This Row],[Koda predmeta]],Tabela13[[Course/Subject code]:[Note]],11,FALSE)</f>
        <v>0</v>
      </c>
      <c r="W107" s="17"/>
    </row>
    <row r="108" spans="1:23" s="29" customFormat="1" hidden="1" x14ac:dyDescent="0.25">
      <c r="A108" s="17"/>
      <c r="B108" s="17" t="s">
        <v>1213</v>
      </c>
      <c r="C108" s="17" t="s">
        <v>2374</v>
      </c>
      <c r="D108" s="17" t="s">
        <v>2373</v>
      </c>
      <c r="E108" s="17" t="str">
        <f>IFERROR(VLOOKUP(Tabela1[[#This Row],[Priimek]],'Seznam prijav AIPS'!$F$2:$W$100,11,FALSE),"")</f>
        <v>daniel.lichota01@upol.cz</v>
      </c>
      <c r="F108" s="19" t="s">
        <v>1307</v>
      </c>
      <c r="G108" s="17" t="s">
        <v>2694</v>
      </c>
      <c r="H108" s="43" t="str">
        <f>VLOOKUP(Tabela1[[#This Row],[Fakulteta koda]],Sporazumi!$C$2:$K$237,2,FALSE)</f>
        <v>UNIVERZITA PALACKEHO V OLOMOUCI</v>
      </c>
      <c r="I108" s="17" t="s">
        <v>1784</v>
      </c>
      <c r="J108" s="43" t="str">
        <f>VLOOKUP(Tabela1[[#This Row],[Fakulteta koda]],Sporazumi!$C$2:$K$237,6,FALSE)</f>
        <v>Earth sciences</v>
      </c>
      <c r="K108" s="43">
        <f>VLOOKUP(Tabela1[[#This Row],[Fakulteta koda]],Sporazumi!$C$2:$K$237,9,FALSE)</f>
        <v>2</v>
      </c>
      <c r="L108" s="20" t="s">
        <v>757</v>
      </c>
      <c r="M108" s="17" t="str">
        <f>VLOOKUP(Tabela1[[#This Row],[Koda predmeta]],Tabela13[[Course/Subject code]:[Note]],2,FALSE)</f>
        <v>REGIONALNA GEOGRAFIJA AFRIKE</v>
      </c>
      <c r="N108" s="17" t="str">
        <f>VLOOKUP(Tabela1[[#This Row],[Koda predmeta]],Tabela13[[Course/Subject code]:[Note]],3,FALSE)</f>
        <v>REGIONAL GEOGRAPHY OF AFRICA</v>
      </c>
      <c r="O108" s="22"/>
      <c r="P108" s="22" t="str">
        <f>IF(VLOOKUP(Tabela1[[#This Row],[Koda predmeta]],Tabela13[[Course/Subject code]:[Note]],9,FALSE)&gt;0,VLOOKUP(Tabela1[[#This Row],[Koda predmeta]],Tabela13[[Course/Subject code]:[Note]],9,FALSE),"")</f>
        <v/>
      </c>
      <c r="Q108" s="22" t="str">
        <f>IFERROR(Tabela1[[#This Row],[Kvote na predmetu]]-COUNTIFS(L:L,Tabela1[[#This Row],[Koda predmeta]],O:O,""),"")</f>
        <v/>
      </c>
      <c r="R108" s="17"/>
      <c r="S108" s="17" t="str">
        <f>VLOOKUP(Tabela1[[#This Row],[Koda predmeta]],Tabela13[[Course/Subject code]:[Note]],4,FALSE)</f>
        <v>Department of Geography</v>
      </c>
      <c r="T108" s="17" t="str">
        <f>VLOOKUP(Tabela1[[#This Row],[Koda predmeta]],Tabela13[[Course/Subject code]:[Note]],7,FALSE)</f>
        <v>Winter</v>
      </c>
      <c r="U108" s="17">
        <f>VLOOKUP(Tabela1[[#This Row],[Koda predmeta]],Tabela13[[Course/Subject code]:[Note]],10,FALSE)</f>
        <v>0</v>
      </c>
      <c r="V108" s="17">
        <f>VLOOKUP(Tabela1[[#This Row],[Koda predmeta]],Tabela13[[Course/Subject code]:[Note]],11,FALSE)</f>
        <v>0</v>
      </c>
      <c r="W108" s="17"/>
    </row>
    <row r="109" spans="1:23" s="29" customFormat="1" hidden="1" x14ac:dyDescent="0.25">
      <c r="A109" s="17"/>
      <c r="B109" s="17" t="s">
        <v>1213</v>
      </c>
      <c r="C109" s="17" t="s">
        <v>2374</v>
      </c>
      <c r="D109" s="17" t="s">
        <v>2373</v>
      </c>
      <c r="E109" s="17" t="str">
        <f>IFERROR(VLOOKUP(Tabela1[[#This Row],[Priimek]],'Seznam prijav AIPS'!$F$2:$W$100,11,FALSE),"")</f>
        <v>daniel.lichota01@upol.cz</v>
      </c>
      <c r="F109" s="19" t="s">
        <v>1307</v>
      </c>
      <c r="G109" s="17" t="s">
        <v>2694</v>
      </c>
      <c r="H109" s="43" t="str">
        <f>VLOOKUP(Tabela1[[#This Row],[Fakulteta koda]],Sporazumi!$C$2:$K$237,2,FALSE)</f>
        <v>UNIVERZITA PALACKEHO V OLOMOUCI</v>
      </c>
      <c r="I109" s="17" t="s">
        <v>1784</v>
      </c>
      <c r="J109" s="43" t="str">
        <f>VLOOKUP(Tabela1[[#This Row],[Fakulteta koda]],Sporazumi!$C$2:$K$237,6,FALSE)</f>
        <v>Earth sciences</v>
      </c>
      <c r="K109" s="43">
        <f>VLOOKUP(Tabela1[[#This Row],[Fakulteta koda]],Sporazumi!$C$2:$K$237,9,FALSE)</f>
        <v>2</v>
      </c>
      <c r="L109" s="20" t="s">
        <v>761</v>
      </c>
      <c r="M109" s="17" t="str">
        <f>VLOOKUP(Tabela1[[#This Row],[Koda predmeta]],Tabela13[[Course/Subject code]:[Note]],2,FALSE)</f>
        <v>REGIONALNA GEOGRAFIJA LATINSKE AMERIKE</v>
      </c>
      <c r="N109" s="17" t="str">
        <f>VLOOKUP(Tabela1[[#This Row],[Koda predmeta]],Tabela13[[Course/Subject code]:[Note]],3,FALSE)</f>
        <v>REGIONAL GEOGRAPHY OF LATIN AMERICA</v>
      </c>
      <c r="O109" s="22"/>
      <c r="P109" s="22" t="str">
        <f>IF(VLOOKUP(Tabela1[[#This Row],[Koda predmeta]],Tabela13[[Course/Subject code]:[Note]],9,FALSE)&gt;0,VLOOKUP(Tabela1[[#This Row],[Koda predmeta]],Tabela13[[Course/Subject code]:[Note]],9,FALSE),"")</f>
        <v/>
      </c>
      <c r="Q109" s="22" t="str">
        <f>IFERROR(Tabela1[[#This Row],[Kvote na predmetu]]-COUNTIFS(L:L,Tabela1[[#This Row],[Koda predmeta]],O:O,""),"")</f>
        <v/>
      </c>
      <c r="R109" s="17"/>
      <c r="S109" s="17" t="str">
        <f>VLOOKUP(Tabela1[[#This Row],[Koda predmeta]],Tabela13[[Course/Subject code]:[Note]],4,FALSE)</f>
        <v>Department of Geography</v>
      </c>
      <c r="T109" s="17" t="str">
        <f>VLOOKUP(Tabela1[[#This Row],[Koda predmeta]],Tabela13[[Course/Subject code]:[Note]],7,FALSE)</f>
        <v>Winter</v>
      </c>
      <c r="U109" s="17">
        <f>VLOOKUP(Tabela1[[#This Row],[Koda predmeta]],Tabela13[[Course/Subject code]:[Note]],10,FALSE)</f>
        <v>0</v>
      </c>
      <c r="V109" s="17">
        <f>VLOOKUP(Tabela1[[#This Row],[Koda predmeta]],Tabela13[[Course/Subject code]:[Note]],11,FALSE)</f>
        <v>0</v>
      </c>
      <c r="W109" s="17"/>
    </row>
    <row r="110" spans="1:23" s="29" customFormat="1" hidden="1" x14ac:dyDescent="0.25">
      <c r="A110" s="17"/>
      <c r="B110" s="17" t="s">
        <v>1213</v>
      </c>
      <c r="C110" s="17" t="s">
        <v>2374</v>
      </c>
      <c r="D110" s="17" t="s">
        <v>2373</v>
      </c>
      <c r="E110" s="17" t="str">
        <f>IFERROR(VLOOKUP(Tabela1[[#This Row],[Priimek]],'Seznam prijav AIPS'!$F$2:$W$100,11,FALSE),"")</f>
        <v>daniel.lichota01@upol.cz</v>
      </c>
      <c r="F110" s="19" t="s">
        <v>1307</v>
      </c>
      <c r="G110" s="17" t="s">
        <v>2694</v>
      </c>
      <c r="H110" s="43" t="str">
        <f>VLOOKUP(Tabela1[[#This Row],[Fakulteta koda]],Sporazumi!$C$2:$K$237,2,FALSE)</f>
        <v>UNIVERZITA PALACKEHO V OLOMOUCI</v>
      </c>
      <c r="I110" s="17" t="s">
        <v>1784</v>
      </c>
      <c r="J110" s="43" t="str">
        <f>VLOOKUP(Tabela1[[#This Row],[Fakulteta koda]],Sporazumi!$C$2:$K$237,6,FALSE)</f>
        <v>Earth sciences</v>
      </c>
      <c r="K110" s="43">
        <f>VLOOKUP(Tabela1[[#This Row],[Fakulteta koda]],Sporazumi!$C$2:$K$237,9,FALSE)</f>
        <v>2</v>
      </c>
      <c r="L110" s="20" t="s">
        <v>733</v>
      </c>
      <c r="M110" s="17" t="str">
        <f>VLOOKUP(Tabela1[[#This Row],[Koda predmeta]],Tabela13[[Course/Subject code]:[Note]],2,FALSE)</f>
        <v>UREJANJE PROSTORA</v>
      </c>
      <c r="N110" s="17" t="str">
        <f>VLOOKUP(Tabela1[[#This Row],[Koda predmeta]],Tabela13[[Course/Subject code]:[Note]],3,FALSE)</f>
        <v>SPATIAL PLANNING</v>
      </c>
      <c r="O110" s="22"/>
      <c r="P110" s="22" t="str">
        <f>IF(VLOOKUP(Tabela1[[#This Row],[Koda predmeta]],Tabela13[[Course/Subject code]:[Note]],9,FALSE)&gt;0,VLOOKUP(Tabela1[[#This Row],[Koda predmeta]],Tabela13[[Course/Subject code]:[Note]],9,FALSE),"")</f>
        <v/>
      </c>
      <c r="Q110" s="22" t="str">
        <f>IFERROR(Tabela1[[#This Row],[Kvote na predmetu]]-COUNTIFS(L:L,Tabela1[[#This Row],[Koda predmeta]],O:O,""),"")</f>
        <v/>
      </c>
      <c r="R110" s="17"/>
      <c r="S110" s="17" t="str">
        <f>VLOOKUP(Tabela1[[#This Row],[Koda predmeta]],Tabela13[[Course/Subject code]:[Note]],4,FALSE)</f>
        <v>Department of Geography</v>
      </c>
      <c r="T110" s="17" t="str">
        <f>VLOOKUP(Tabela1[[#This Row],[Koda predmeta]],Tabela13[[Course/Subject code]:[Note]],7,FALSE)</f>
        <v>Winter</v>
      </c>
      <c r="U110" s="17">
        <f>VLOOKUP(Tabela1[[#This Row],[Koda predmeta]],Tabela13[[Course/Subject code]:[Note]],10,FALSE)</f>
        <v>0</v>
      </c>
      <c r="V110" s="17">
        <f>VLOOKUP(Tabela1[[#This Row],[Koda predmeta]],Tabela13[[Course/Subject code]:[Note]],11,FALSE)</f>
        <v>0</v>
      </c>
      <c r="W110" s="17"/>
    </row>
    <row r="111" spans="1:23" s="29" customFormat="1" hidden="1" x14ac:dyDescent="0.25">
      <c r="A111" s="17"/>
      <c r="B111" s="17" t="s">
        <v>1213</v>
      </c>
      <c r="C111" s="17" t="s">
        <v>2374</v>
      </c>
      <c r="D111" s="17" t="s">
        <v>2373</v>
      </c>
      <c r="E111" s="17" t="str">
        <f>IFERROR(VLOOKUP(Tabela1[[#This Row],[Priimek]],'Seznam prijav AIPS'!$F$2:$W$100,11,FALSE),"")</f>
        <v>daniel.lichota01@upol.cz</v>
      </c>
      <c r="F111" s="19" t="s">
        <v>1307</v>
      </c>
      <c r="G111" s="17" t="s">
        <v>2694</v>
      </c>
      <c r="H111" s="43" t="str">
        <f>VLOOKUP(Tabela1[[#This Row],[Fakulteta koda]],Sporazumi!$C$2:$K$237,2,FALSE)</f>
        <v>UNIVERZITA PALACKEHO V OLOMOUCI</v>
      </c>
      <c r="I111" s="17" t="s">
        <v>1784</v>
      </c>
      <c r="J111" s="43" t="str">
        <f>VLOOKUP(Tabela1[[#This Row],[Fakulteta koda]],Sporazumi!$C$2:$K$237,6,FALSE)</f>
        <v>Earth sciences</v>
      </c>
      <c r="K111" s="43">
        <f>VLOOKUP(Tabela1[[#This Row],[Fakulteta koda]],Sporazumi!$C$2:$K$237,9,FALSE)</f>
        <v>2</v>
      </c>
      <c r="L111" s="20" t="s">
        <v>602</v>
      </c>
      <c r="M111" s="17" t="str">
        <f>VLOOKUP(Tabela1[[#This Row],[Koda predmeta]],Tabela13[[Course/Subject code]:[Note]],2,FALSE)</f>
        <v>DILEME SPOZNANJA</v>
      </c>
      <c r="N111" s="17" t="str">
        <f>VLOOKUP(Tabela1[[#This Row],[Koda predmeta]],Tabela13[[Course/Subject code]:[Note]],3,FALSE)</f>
        <v>THE DILEMMAS OF KNOWLEDGE</v>
      </c>
      <c r="O111" s="22"/>
      <c r="P111" s="22" t="str">
        <f>IF(VLOOKUP(Tabela1[[#This Row],[Koda predmeta]],Tabela13[[Course/Subject code]:[Note]],9,FALSE)&gt;0,VLOOKUP(Tabela1[[#This Row],[Koda predmeta]],Tabela13[[Course/Subject code]:[Note]],9,FALSE),"")</f>
        <v/>
      </c>
      <c r="Q111" s="22" t="str">
        <f>IFERROR(Tabela1[[#This Row],[Kvote na predmetu]]-COUNTIFS(L:L,Tabela1[[#This Row],[Koda predmeta]],O:O,""),"")</f>
        <v/>
      </c>
      <c r="R111" s="17"/>
      <c r="S111" s="17" t="str">
        <f>VLOOKUP(Tabela1[[#This Row],[Koda predmeta]],Tabela13[[Course/Subject code]:[Note]],4,FALSE)</f>
        <v>Department of Philosophy</v>
      </c>
      <c r="T111" s="17" t="str">
        <f>VLOOKUP(Tabela1[[#This Row],[Koda predmeta]],Tabela13[[Course/Subject code]:[Note]],7,FALSE)</f>
        <v>Winter</v>
      </c>
      <c r="U111" s="17">
        <f>VLOOKUP(Tabela1[[#This Row],[Koda predmeta]],Tabela13[[Course/Subject code]:[Note]],10,FALSE)</f>
        <v>0</v>
      </c>
      <c r="V111" s="17">
        <f>VLOOKUP(Tabela1[[#This Row],[Koda predmeta]],Tabela13[[Course/Subject code]:[Note]],11,FALSE)</f>
        <v>0</v>
      </c>
      <c r="W111" s="17"/>
    </row>
    <row r="112" spans="1:23" s="29" customFormat="1" hidden="1" x14ac:dyDescent="0.25">
      <c r="A112" s="17"/>
      <c r="B112" s="17" t="s">
        <v>1213</v>
      </c>
      <c r="C112" s="17" t="s">
        <v>2374</v>
      </c>
      <c r="D112" s="17" t="s">
        <v>2373</v>
      </c>
      <c r="E112" s="17" t="str">
        <f>IFERROR(VLOOKUP(Tabela1[[#This Row],[Priimek]],'Seznam prijav AIPS'!$F$2:$W$100,11,FALSE),"")</f>
        <v>daniel.lichota01@upol.cz</v>
      </c>
      <c r="F112" s="19" t="s">
        <v>1307</v>
      </c>
      <c r="G112" s="17" t="s">
        <v>2694</v>
      </c>
      <c r="H112" s="43" t="str">
        <f>VLOOKUP(Tabela1[[#This Row],[Fakulteta koda]],Sporazumi!$C$2:$K$237,2,FALSE)</f>
        <v>UNIVERZITA PALACKEHO V OLOMOUCI</v>
      </c>
      <c r="I112" s="17" t="s">
        <v>1784</v>
      </c>
      <c r="J112" s="43" t="str">
        <f>VLOOKUP(Tabela1[[#This Row],[Fakulteta koda]],Sporazumi!$C$2:$K$237,6,FALSE)</f>
        <v>Earth sciences</v>
      </c>
      <c r="K112" s="43">
        <f>VLOOKUP(Tabela1[[#This Row],[Fakulteta koda]],Sporazumi!$C$2:$K$237,9,FALSE)</f>
        <v>2</v>
      </c>
      <c r="L112" s="20" t="s">
        <v>741</v>
      </c>
      <c r="M112" s="17" t="str">
        <f>VLOOKUP(Tabela1[[#This Row],[Koda predmeta]],Tabela13[[Course/Subject code]:[Note]],2,FALSE)</f>
        <v>URBANA GEOGRAFIJA</v>
      </c>
      <c r="N112" s="17" t="str">
        <f>VLOOKUP(Tabela1[[#This Row],[Koda predmeta]],Tabela13[[Course/Subject code]:[Note]],3,FALSE)</f>
        <v>URBAN GEOGRAPHY</v>
      </c>
      <c r="O112" s="22"/>
      <c r="P112" s="22" t="str">
        <f>IF(VLOOKUP(Tabela1[[#This Row],[Koda predmeta]],Tabela13[[Course/Subject code]:[Note]],9,FALSE)&gt;0,VLOOKUP(Tabela1[[#This Row],[Koda predmeta]],Tabela13[[Course/Subject code]:[Note]],9,FALSE),"")</f>
        <v/>
      </c>
      <c r="Q112" s="22" t="str">
        <f>IFERROR(Tabela1[[#This Row],[Kvote na predmetu]]-COUNTIFS(L:L,Tabela1[[#This Row],[Koda predmeta]],O:O,""),"")</f>
        <v/>
      </c>
      <c r="R112" s="17"/>
      <c r="S112" s="17" t="str">
        <f>VLOOKUP(Tabela1[[#This Row],[Koda predmeta]],Tabela13[[Course/Subject code]:[Note]],4,FALSE)</f>
        <v>Department of Geography</v>
      </c>
      <c r="T112" s="17" t="str">
        <f>VLOOKUP(Tabela1[[#This Row],[Koda predmeta]],Tabela13[[Course/Subject code]:[Note]],7,FALSE)</f>
        <v>Winter</v>
      </c>
      <c r="U112" s="17">
        <f>VLOOKUP(Tabela1[[#This Row],[Koda predmeta]],Tabela13[[Course/Subject code]:[Note]],10,FALSE)</f>
        <v>0</v>
      </c>
      <c r="V112" s="17">
        <f>VLOOKUP(Tabela1[[#This Row],[Koda predmeta]],Tabela13[[Course/Subject code]:[Note]],11,FALSE)</f>
        <v>0</v>
      </c>
      <c r="W112" s="17"/>
    </row>
    <row r="113" spans="1:23" s="118" customFormat="1" hidden="1" x14ac:dyDescent="0.25">
      <c r="A113" s="106"/>
      <c r="B113" s="106" t="s">
        <v>1213</v>
      </c>
      <c r="C113" s="106" t="s">
        <v>2668</v>
      </c>
      <c r="D113" s="106" t="s">
        <v>2491</v>
      </c>
      <c r="E113" s="106" t="str">
        <f>IFERROR(VLOOKUP(Tabela1[[#This Row],[Priimek]],'Seznam prijav AIPS'!$F$2:$W$100,11,FALSE),"")</f>
        <v>daniela.sanchezsanch@edu.uah.es</v>
      </c>
      <c r="F113" s="106" t="s">
        <v>2712</v>
      </c>
      <c r="G113" s="106"/>
      <c r="H113" s="106" t="str">
        <f>VLOOKUP(Tabela1[[#This Row],[Fakulteta koda]],Sporazumi!$C$2:$K$237,2,FALSE)</f>
        <v>UNIVERSIDAD DE ALCALA</v>
      </c>
      <c r="I113" s="106" t="s">
        <v>1763</v>
      </c>
      <c r="J113" s="106" t="str">
        <f>VLOOKUP(Tabela1[[#This Row],[Fakulteta koda]],Sporazumi!$C$2:$K$237,6,FALSE)</f>
        <v>Psychology</v>
      </c>
      <c r="K113" s="106" t="str">
        <f>VLOOKUP(Tabela1[[#This Row],[Fakulteta koda]],Sporazumi!$C$2:$K$237,9,FALSE)</f>
        <v>8 (skupno s PEF)</v>
      </c>
      <c r="L113" s="106" t="s">
        <v>505</v>
      </c>
      <c r="M113" s="106" t="str">
        <f>VLOOKUP(Tabela1[[#This Row],[Koda predmeta]],Tabela13[[Course/Subject code]:[Note]],2,FALSE)</f>
        <v>KRITIČNO MIŠLJENJE Z OSNOVAMI ARGUMENTACIJE</v>
      </c>
      <c r="N113" s="106" t="str">
        <f>VLOOKUP(Tabela1[[#This Row],[Koda predmeta]],Tabela13[[Course/Subject code]:[Note]],3,FALSE)</f>
        <v>CRITICAL THINKING WITH ELEMENTARY ARGUMENTATION</v>
      </c>
      <c r="O113" s="106"/>
      <c r="P113" s="106" t="str">
        <f>IF(VLOOKUP(Tabela1[[#This Row],[Koda predmeta]],Tabela13[[Course/Subject code]:[Note]],9,FALSE)&gt;0,VLOOKUP(Tabela1[[#This Row],[Koda predmeta]],Tabela13[[Course/Subject code]:[Note]],9,FALSE),"")</f>
        <v/>
      </c>
      <c r="Q113" s="106" t="str">
        <f>IFERROR(Tabela1[[#This Row],[Kvote na predmetu]]-COUNTIFS(L:L,Tabela1[[#This Row],[Koda predmeta]],O:O,""),"")</f>
        <v/>
      </c>
      <c r="R113" s="106"/>
      <c r="S113" s="106" t="str">
        <f>VLOOKUP(Tabela1[[#This Row],[Koda predmeta]],Tabela13[[Course/Subject code]:[Note]],4,FALSE)</f>
        <v>Department of Psychology</v>
      </c>
      <c r="T113" s="106" t="str">
        <f>VLOOKUP(Tabela1[[#This Row],[Koda predmeta]],Tabela13[[Course/Subject code]:[Note]],7,FALSE)</f>
        <v>Winter</v>
      </c>
      <c r="U113" s="106">
        <f>VLOOKUP(Tabela1[[#This Row],[Koda predmeta]],Tabela13[[Course/Subject code]:[Note]],10,FALSE)</f>
        <v>0</v>
      </c>
      <c r="V113" s="106" t="str">
        <f>VLOOKUP(Tabela1[[#This Row],[Koda predmeta]],Tabela13[[Course/Subject code]:[Note]],11,FALSE)</f>
        <v>Elective course. Subject to availability at the beginning of the semester.</v>
      </c>
      <c r="W113" s="106"/>
    </row>
    <row r="114" spans="1:23" s="117" customFormat="1" hidden="1" x14ac:dyDescent="0.25">
      <c r="A114" s="109"/>
      <c r="B114" s="109" t="s">
        <v>1213</v>
      </c>
      <c r="C114" s="109" t="s">
        <v>2668</v>
      </c>
      <c r="D114" s="109" t="s">
        <v>2491</v>
      </c>
      <c r="E114" s="109" t="str">
        <f>IFERROR(VLOOKUP(Tabela1[[#This Row],[Priimek]],'Seznam prijav AIPS'!$F$2:$W$100,11,FALSE),"")</f>
        <v>daniela.sanchezsanch@edu.uah.es</v>
      </c>
      <c r="F114" s="109" t="s">
        <v>2712</v>
      </c>
      <c r="G114" s="109"/>
      <c r="H114" s="109" t="str">
        <f>VLOOKUP(Tabela1[[#This Row],[Fakulteta koda]],Sporazumi!$C$2:$K$237,2,FALSE)</f>
        <v>UNIVERSIDAD DE ALCALA</v>
      </c>
      <c r="I114" s="109" t="s">
        <v>1763</v>
      </c>
      <c r="J114" s="109" t="str">
        <f>VLOOKUP(Tabela1[[#This Row],[Fakulteta koda]],Sporazumi!$C$2:$K$237,6,FALSE)</f>
        <v>Psychology</v>
      </c>
      <c r="K114" s="109" t="str">
        <f>VLOOKUP(Tabela1[[#This Row],[Fakulteta koda]],Sporazumi!$C$2:$K$237,9,FALSE)</f>
        <v>8 (skupno s PEF)</v>
      </c>
      <c r="L114" s="109" t="s">
        <v>445</v>
      </c>
      <c r="M114" s="109" t="str">
        <f>VLOOKUP(Tabela1[[#This Row],[Koda predmeta]],Tabela13[[Course/Subject code]:[Note]],2,FALSE)</f>
        <v>KULTURA IN OSEBNOST</v>
      </c>
      <c r="N114" s="109" t="str">
        <f>VLOOKUP(Tabela1[[#This Row],[Koda predmeta]],Tabela13[[Course/Subject code]:[Note]],3,FALSE)</f>
        <v>CULTURE AND PERSONALITY</v>
      </c>
      <c r="O114" s="109"/>
      <c r="P114" s="109" t="str">
        <f>IF(VLOOKUP(Tabela1[[#This Row],[Koda predmeta]],Tabela13[[Course/Subject code]:[Note]],9,FALSE)&gt;0,VLOOKUP(Tabela1[[#This Row],[Koda predmeta]],Tabela13[[Course/Subject code]:[Note]],9,FALSE),"")</f>
        <v/>
      </c>
      <c r="Q114" s="109" t="str">
        <f>IFERROR(Tabela1[[#This Row],[Kvote na predmetu]]-COUNTIFS(L:L,Tabela1[[#This Row],[Koda predmeta]],O:O,""),"")</f>
        <v/>
      </c>
      <c r="R114" s="109"/>
      <c r="S114" s="109" t="str">
        <f>VLOOKUP(Tabela1[[#This Row],[Koda predmeta]],Tabela13[[Course/Subject code]:[Note]],4,FALSE)</f>
        <v>Department of Sociology</v>
      </c>
      <c r="T114" s="109" t="str">
        <f>VLOOKUP(Tabela1[[#This Row],[Koda predmeta]],Tabela13[[Course/Subject code]:[Note]],7,FALSE)</f>
        <v>Winter</v>
      </c>
      <c r="U114" s="109">
        <f>VLOOKUP(Tabela1[[#This Row],[Koda predmeta]],Tabela13[[Course/Subject code]:[Note]],10,FALSE)</f>
        <v>0</v>
      </c>
      <c r="V114" s="109" t="str">
        <f>VLOOKUP(Tabela1[[#This Row],[Koda predmeta]],Tabela13[[Course/Subject code]:[Note]],11,FALSE)</f>
        <v>Elective course. Subject to availability at the beginning of the semester.</v>
      </c>
      <c r="W114" s="109"/>
    </row>
    <row r="115" spans="1:23" s="118" customFormat="1" hidden="1" x14ac:dyDescent="0.25">
      <c r="A115" s="109"/>
      <c r="B115" s="109" t="s">
        <v>1213</v>
      </c>
      <c r="C115" s="109" t="s">
        <v>2668</v>
      </c>
      <c r="D115" s="109" t="s">
        <v>2491</v>
      </c>
      <c r="E115" s="109" t="str">
        <f>IFERROR(VLOOKUP(Tabela1[[#This Row],[Priimek]],'Seznam prijav AIPS'!$F$2:$W$100,11,FALSE),"")</f>
        <v>daniela.sanchezsanch@edu.uah.es</v>
      </c>
      <c r="F115" s="109" t="s">
        <v>2712</v>
      </c>
      <c r="G115" s="109"/>
      <c r="H115" s="109" t="str">
        <f>VLOOKUP(Tabela1[[#This Row],[Fakulteta koda]],Sporazumi!$C$2:$K$237,2,FALSE)</f>
        <v>UNIVERSIDAD DE ALCALA</v>
      </c>
      <c r="I115" s="109" t="s">
        <v>1763</v>
      </c>
      <c r="J115" s="109" t="str">
        <f>VLOOKUP(Tabela1[[#This Row],[Fakulteta koda]],Sporazumi!$C$2:$K$237,6,FALSE)</f>
        <v>Psychology</v>
      </c>
      <c r="K115" s="109" t="str">
        <f>VLOOKUP(Tabela1[[#This Row],[Fakulteta koda]],Sporazumi!$C$2:$K$237,9,FALSE)</f>
        <v>8 (skupno s PEF)</v>
      </c>
      <c r="L115" s="109" t="s">
        <v>449</v>
      </c>
      <c r="M115" s="109" t="str">
        <f>VLOOKUP(Tabela1[[#This Row],[Koda predmeta]],Tabela13[[Course/Subject code]:[Note]],2,FALSE)</f>
        <v>ČLOVEK MED NARAVO, DRUŽBO IN KULTURO</v>
      </c>
      <c r="N115" s="109" t="str">
        <f>VLOOKUP(Tabela1[[#This Row],[Koda predmeta]],Tabela13[[Course/Subject code]:[Note]],3,FALSE)</f>
        <v>HUMANS BETWEEN NATURE, SOCIETY AND CULTURE</v>
      </c>
      <c r="O115" s="109"/>
      <c r="P115" s="109" t="str">
        <f>IF(VLOOKUP(Tabela1[[#This Row],[Koda predmeta]],Tabela13[[Course/Subject code]:[Note]],9,FALSE)&gt;0,VLOOKUP(Tabela1[[#This Row],[Koda predmeta]],Tabela13[[Course/Subject code]:[Note]],9,FALSE),"")</f>
        <v/>
      </c>
      <c r="Q115" s="109" t="str">
        <f>IFERROR(Tabela1[[#This Row],[Kvote na predmetu]]-COUNTIFS(L:L,Tabela1[[#This Row],[Koda predmeta]],O:O,""),"")</f>
        <v/>
      </c>
      <c r="R115" s="109"/>
      <c r="S115" s="109" t="str">
        <f>VLOOKUP(Tabela1[[#This Row],[Koda predmeta]],Tabela13[[Course/Subject code]:[Note]],4,FALSE)</f>
        <v>Department of Sociology</v>
      </c>
      <c r="T115" s="109" t="str">
        <f>VLOOKUP(Tabela1[[#This Row],[Koda predmeta]],Tabela13[[Course/Subject code]:[Note]],7,FALSE)</f>
        <v>Winter</v>
      </c>
      <c r="U115" s="109">
        <f>VLOOKUP(Tabela1[[#This Row],[Koda predmeta]],Tabela13[[Course/Subject code]:[Note]],10,FALSE)</f>
        <v>0</v>
      </c>
      <c r="V115" s="109" t="str">
        <f>VLOOKUP(Tabela1[[#This Row],[Koda predmeta]],Tabela13[[Course/Subject code]:[Note]],11,FALSE)</f>
        <v>Elective course. Subject to availability at the beginning of the semester.</v>
      </c>
      <c r="W115" s="109"/>
    </row>
    <row r="116" spans="1:23" s="118" customFormat="1" x14ac:dyDescent="0.25">
      <c r="A116" s="106"/>
      <c r="B116" s="106" t="s">
        <v>1213</v>
      </c>
      <c r="C116" s="107" t="s">
        <v>2191</v>
      </c>
      <c r="D116" s="107" t="s">
        <v>2192</v>
      </c>
      <c r="E116" s="106" t="str">
        <f>IFERROR(VLOOKUP(Tabela1[[#This Row],[Priimek]],'Seznam prijav AIPS'!$F$2:$W$100,11,FALSE),"")</f>
        <v>icperez149@gmail.com</v>
      </c>
      <c r="F116" s="143" t="s">
        <v>2193</v>
      </c>
      <c r="G116" s="106" t="s">
        <v>2194</v>
      </c>
      <c r="H116" s="106" t="str">
        <f>VLOOKUP(Tabela1[[#This Row],[Fakulteta koda]],Sporazumi!$C$2:$K$237,2,FALSE)</f>
        <v>UNIVERSIDAD DE MALAGA</v>
      </c>
      <c r="I116" s="107" t="s">
        <v>1763</v>
      </c>
      <c r="J116" s="106" t="str">
        <f>VLOOKUP(Tabela1[[#This Row],[Fakulteta koda]],Sporazumi!$C$2:$K$237,6,FALSE)</f>
        <v>Psychology</v>
      </c>
      <c r="K116" s="108">
        <f>VLOOKUP(Tabela1[[#This Row],[Fakulteta koda]],Sporazumi!$C$2:$K$237,9,FALSE)</f>
        <v>5</v>
      </c>
      <c r="L116" s="115" t="s">
        <v>489</v>
      </c>
      <c r="M116" s="106" t="str">
        <f>VLOOKUP(Tabela1[[#This Row],[Koda predmeta]],Tabela13[[Course/Subject code]:[Note]],2,FALSE)</f>
        <v>PEDAGOŠKA PSIHOLOGIJA 2</v>
      </c>
      <c r="N116" s="106" t="str">
        <f>VLOOKUP(Tabela1[[#This Row],[Koda predmeta]],Tabela13[[Course/Subject code]:[Note]],3,FALSE)</f>
        <v>EDUCATIONAL PSYCHOLOGY 2</v>
      </c>
      <c r="O116" s="101"/>
      <c r="P116" s="103">
        <f>IF(VLOOKUP(Tabela1[[#This Row],[Koda predmeta]],Tabela13[[Course/Subject code]:[Note]],9,FALSE)&gt;0,VLOOKUP(Tabela1[[#This Row],[Koda predmeta]],Tabela13[[Course/Subject code]:[Note]],9,FALSE),"")</f>
        <v>5</v>
      </c>
      <c r="Q116" s="103">
        <f>IFERROR(Tabela1[[#This Row],[Kvote na predmetu]]-COUNTIFS(L:L,Tabela1[[#This Row],[Koda predmeta]],O:O,""),"")</f>
        <v>0</v>
      </c>
      <c r="R116" s="106"/>
      <c r="S116" s="106" t="str">
        <f>VLOOKUP(Tabela1[[#This Row],[Koda predmeta]],Tabela13[[Course/Subject code]:[Note]],4,FALSE)</f>
        <v>Department of Psychology</v>
      </c>
      <c r="T116" s="106" t="str">
        <f>VLOOKUP(Tabela1[[#This Row],[Koda predmeta]],Tabela13[[Course/Subject code]:[Note]],7,FALSE)</f>
        <v>Summer</v>
      </c>
      <c r="U116" s="106" t="str">
        <f>VLOOKUP(Tabela1[[#This Row],[Koda predmeta]],Tabela13[[Course/Subject code]:[Note]],10,FALSE)</f>
        <v>Only students of Psychology; in the form of individual consultations and seminars for Erasmus students</v>
      </c>
      <c r="V116" s="106">
        <f>VLOOKUP(Tabela1[[#This Row],[Koda predmeta]],Tabela13[[Course/Subject code]:[Note]],11,FALSE)</f>
        <v>0</v>
      </c>
      <c r="W116" s="106"/>
    </row>
    <row r="117" spans="1:23" s="118" customFormat="1" hidden="1" x14ac:dyDescent="0.25">
      <c r="A117" s="106"/>
      <c r="B117" s="106" t="s">
        <v>1213</v>
      </c>
      <c r="C117" s="106" t="s">
        <v>2668</v>
      </c>
      <c r="D117" s="106" t="s">
        <v>2491</v>
      </c>
      <c r="E117" s="106" t="str">
        <f>IFERROR(VLOOKUP(Tabela1[[#This Row],[Priimek]],'Seznam prijav AIPS'!$F$2:$W$100,11,FALSE),"")</f>
        <v>daniela.sanchezsanch@edu.uah.es</v>
      </c>
      <c r="F117" s="106" t="s">
        <v>2712</v>
      </c>
      <c r="G117" s="106"/>
      <c r="H117" s="106" t="str">
        <f>VLOOKUP(Tabela1[[#This Row],[Fakulteta koda]],Sporazumi!$C$2:$K$237,2,FALSE)</f>
        <v>UNIVERSIDAD DE ALCALA</v>
      </c>
      <c r="I117" s="106" t="s">
        <v>1763</v>
      </c>
      <c r="J117" s="106" t="str">
        <f>VLOOKUP(Tabela1[[#This Row],[Fakulteta koda]],Sporazumi!$C$2:$K$237,6,FALSE)</f>
        <v>Psychology</v>
      </c>
      <c r="K117" s="106" t="str">
        <f>VLOOKUP(Tabela1[[#This Row],[Fakulteta koda]],Sporazumi!$C$2:$K$237,9,FALSE)</f>
        <v>8 (skupno s PEF)</v>
      </c>
      <c r="L117" s="106" t="s">
        <v>1015</v>
      </c>
      <c r="M117" s="106" t="str">
        <f>VLOOKUP(Tabela1[[#This Row],[Koda predmeta]],Tabela13[[Course/Subject code]:[Note]],2,FALSE)</f>
        <v>ŠOLSKO SVETOVANJE</v>
      </c>
      <c r="N117" s="106" t="str">
        <f>VLOOKUP(Tabela1[[#This Row],[Koda predmeta]],Tabela13[[Course/Subject code]:[Note]],3,FALSE)</f>
        <v>SCHOOL COUNSELLING</v>
      </c>
      <c r="O117" s="106"/>
      <c r="P117" s="106">
        <f>IF(VLOOKUP(Tabela1[[#This Row],[Koda predmeta]],Tabela13[[Course/Subject code]:[Note]],9,FALSE)&gt;0,VLOOKUP(Tabela1[[#This Row],[Koda predmeta]],Tabela13[[Course/Subject code]:[Note]],9,FALSE),"")</f>
        <v>5</v>
      </c>
      <c r="Q117" s="106">
        <f>IFERROR(Tabela1[[#This Row],[Kvote na predmetu]]-COUNTIFS(L:L,Tabela1[[#This Row],[Koda predmeta]],O:O,""),"")</f>
        <v>2</v>
      </c>
      <c r="R117" s="106"/>
      <c r="S117" s="106" t="str">
        <f>VLOOKUP(Tabela1[[#This Row],[Koda predmeta]],Tabela13[[Course/Subject code]:[Note]],4,FALSE)</f>
        <v>Department of Pedagogy</v>
      </c>
      <c r="T117" s="106" t="str">
        <f>VLOOKUP(Tabela1[[#This Row],[Koda predmeta]],Tabela13[[Course/Subject code]:[Note]],7,FALSE)</f>
        <v>Winter</v>
      </c>
      <c r="U117" s="106" t="str">
        <f>VLOOKUP(Tabela1[[#This Row],[Koda predmeta]],Tabela13[[Course/Subject code]:[Note]],10,FALSE)</f>
        <v>Only students of Pedagogy; in the form of individual consultations for Erasmus students</v>
      </c>
      <c r="V117" s="106">
        <f>VLOOKUP(Tabela1[[#This Row],[Koda predmeta]],Tabela13[[Course/Subject code]:[Note]],11,FALSE)</f>
        <v>0</v>
      </c>
      <c r="W117" s="106"/>
    </row>
    <row r="118" spans="1:23" s="29" customFormat="1" hidden="1" x14ac:dyDescent="0.25">
      <c r="A118" s="17"/>
      <c r="B118" s="17" t="s">
        <v>1777</v>
      </c>
      <c r="C118" s="18" t="s">
        <v>2701</v>
      </c>
      <c r="D118" s="17" t="s">
        <v>2702</v>
      </c>
      <c r="E118" s="17" t="str">
        <f>IFERROR(VLOOKUP(Tabela1[[#This Row],[Priimek]],'Seznam prijav AIPS'!$F$2:$W$100,11,FALSE),"")</f>
        <v/>
      </c>
      <c r="F118" s="19" t="s">
        <v>1292</v>
      </c>
      <c r="G118" s="17"/>
      <c r="H118" s="43" t="str">
        <f>VLOOKUP(Tabela1[[#This Row],[Fakulteta koda]],Sporazumi!$C$2:$K$237,2,FALSE)</f>
        <v>MASARYKOVA UNIVERZITA</v>
      </c>
      <c r="I118" s="18" t="s">
        <v>1784</v>
      </c>
      <c r="J118" s="17" t="s">
        <v>1295</v>
      </c>
      <c r="K118" s="20">
        <v>1</v>
      </c>
      <c r="L118" s="17" t="s">
        <v>681</v>
      </c>
      <c r="M118" s="17" t="str">
        <f>VLOOKUP(Tabela1[[#This Row],[Koda predmeta]],Tabela13[[Course/Subject code]:[Note]],2,FALSE)</f>
        <v>SOCIO-EKONOMSKE STRUKTURE SLOVENSKIH POKRAJIN</v>
      </c>
      <c r="N118" s="17" t="str">
        <f>VLOOKUP(Tabela1[[#This Row],[Koda predmeta]],Tabela13[[Course/Subject code]:[Note]],3,FALSE)</f>
        <v>SOCIO-ECONOMIC STRUCTURES OF SLOVENIAN REGIONS</v>
      </c>
      <c r="O118" s="22"/>
      <c r="P118" s="22" t="str">
        <f>IF(VLOOKUP(Tabela1[[#This Row],[Koda predmeta]],Tabela13[[Course/Subject code]:[Note]],9,FALSE)&gt;0,VLOOKUP(Tabela1[[#This Row],[Koda predmeta]],Tabela13[[Course/Subject code]:[Note]],9,FALSE),"")</f>
        <v/>
      </c>
      <c r="Q118" s="22" t="str">
        <f>IFERROR(Tabela1[[#This Row],[Kvote na predmetu]]-COUNTIFS(L:L,Tabela1[[#This Row],[Koda predmeta]],O:O,""),"")</f>
        <v/>
      </c>
      <c r="R118" s="17"/>
      <c r="S118" s="17" t="str">
        <f>VLOOKUP(Tabela1[[#This Row],[Koda predmeta]],Tabela13[[Course/Subject code]:[Note]],4,FALSE)</f>
        <v>Department of Geography</v>
      </c>
      <c r="T118" s="17" t="str">
        <f>VLOOKUP(Tabela1[[#This Row],[Koda predmeta]],Tabela13[[Course/Subject code]:[Note]],7,FALSE)</f>
        <v>Winter</v>
      </c>
      <c r="U118" s="17">
        <f>VLOOKUP(Tabela1[[#This Row],[Koda predmeta]],Tabela13[[Course/Subject code]:[Note]],10,FALSE)</f>
        <v>0</v>
      </c>
      <c r="V118" s="17">
        <f>VLOOKUP(Tabela1[[#This Row],[Koda predmeta]],Tabela13[[Course/Subject code]:[Note]],11,FALSE)</f>
        <v>0</v>
      </c>
      <c r="W118" s="17"/>
    </row>
    <row r="119" spans="1:23" s="29" customFormat="1" hidden="1" x14ac:dyDescent="0.25">
      <c r="A119" s="17"/>
      <c r="B119" s="17" t="s">
        <v>1777</v>
      </c>
      <c r="C119" s="18" t="s">
        <v>2701</v>
      </c>
      <c r="D119" s="17" t="s">
        <v>2702</v>
      </c>
      <c r="E119" s="17" t="str">
        <f>IFERROR(VLOOKUP(Tabela1[[#This Row],[Priimek]],'Seznam prijav AIPS'!$F$2:$W$100,11,FALSE),"")</f>
        <v/>
      </c>
      <c r="F119" s="19" t="s">
        <v>1292</v>
      </c>
      <c r="G119" s="17"/>
      <c r="H119" s="43" t="str">
        <f>VLOOKUP(Tabela1[[#This Row],[Fakulteta koda]],Sporazumi!$C$2:$K$237,2,FALSE)</f>
        <v>MASARYKOVA UNIVERZITA</v>
      </c>
      <c r="I119" s="18" t="s">
        <v>1784</v>
      </c>
      <c r="J119" s="17" t="s">
        <v>1295</v>
      </c>
      <c r="K119" s="20">
        <v>1</v>
      </c>
      <c r="L119" s="20" t="s">
        <v>648</v>
      </c>
      <c r="M119" s="17" t="str">
        <f>VLOOKUP(Tabela1[[#This Row],[Koda predmeta]],Tabela13[[Course/Subject code]:[Note]],2,FALSE)</f>
        <v>ŠPORT IN HUMANISTIKA</v>
      </c>
      <c r="N119" s="17" t="str">
        <f>VLOOKUP(Tabela1[[#This Row],[Koda predmeta]],Tabela13[[Course/Subject code]:[Note]],3,FALSE)</f>
        <v>SPORT AND HUMANITIES</v>
      </c>
      <c r="O119" s="22"/>
      <c r="P119" s="22" t="str">
        <f>IF(VLOOKUP(Tabela1[[#This Row],[Koda predmeta]],Tabela13[[Course/Subject code]:[Note]],9,FALSE)&gt;0,VLOOKUP(Tabela1[[#This Row],[Koda predmeta]],Tabela13[[Course/Subject code]:[Note]],9,FALSE),"")</f>
        <v/>
      </c>
      <c r="Q119" s="22" t="str">
        <f>IFERROR(Tabela1[[#This Row],[Kvote na predmetu]]-COUNTIFS(L:L,Tabela1[[#This Row],[Koda predmeta]],O:O,""),"")</f>
        <v/>
      </c>
      <c r="R119" s="17"/>
      <c r="S119" s="17" t="str">
        <f>VLOOKUP(Tabela1[[#This Row],[Koda predmeta]],Tabela13[[Course/Subject code]:[Note]],4,FALSE)</f>
        <v>Department of Philosophy</v>
      </c>
      <c r="T119" s="17" t="str">
        <f>VLOOKUP(Tabela1[[#This Row],[Koda predmeta]],Tabela13[[Course/Subject code]:[Note]],7,FALSE)</f>
        <v>Winter</v>
      </c>
      <c r="U119" s="17">
        <f>VLOOKUP(Tabela1[[#This Row],[Koda predmeta]],Tabela13[[Course/Subject code]:[Note]],10,FALSE)</f>
        <v>0</v>
      </c>
      <c r="V119" s="17" t="str">
        <f>VLOOKUP(Tabela1[[#This Row],[Koda predmeta]],Tabela13[[Course/Subject code]:[Note]],11,FALSE)</f>
        <v>Elective course. Subject to availability at the beginning of the semester.</v>
      </c>
      <c r="W119" s="17"/>
    </row>
    <row r="120" spans="1:23" s="29" customFormat="1" hidden="1" x14ac:dyDescent="0.25">
      <c r="A120" s="17"/>
      <c r="B120" s="17" t="s">
        <v>1777</v>
      </c>
      <c r="C120" s="18" t="s">
        <v>2701</v>
      </c>
      <c r="D120" s="17" t="s">
        <v>2702</v>
      </c>
      <c r="E120" s="17" t="str">
        <f>IFERROR(VLOOKUP(Tabela1[[#This Row],[Priimek]],'Seznam prijav AIPS'!$F$2:$W$100,11,FALSE),"")</f>
        <v/>
      </c>
      <c r="F120" s="19" t="s">
        <v>1292</v>
      </c>
      <c r="G120" s="17"/>
      <c r="H120" s="43" t="str">
        <f>VLOOKUP(Tabela1[[#This Row],[Fakulteta koda]],Sporazumi!$C$2:$K$237,2,FALSE)</f>
        <v>MASARYKOVA UNIVERZITA</v>
      </c>
      <c r="I120" s="18" t="s">
        <v>1784</v>
      </c>
      <c r="J120" s="17" t="s">
        <v>1295</v>
      </c>
      <c r="K120" s="20">
        <v>1</v>
      </c>
      <c r="L120" s="20" t="s">
        <v>741</v>
      </c>
      <c r="M120" s="17" t="str">
        <f>VLOOKUP(Tabela1[[#This Row],[Koda predmeta]],Tabela13[[Course/Subject code]:[Note]],2,FALSE)</f>
        <v>URBANA GEOGRAFIJA</v>
      </c>
      <c r="N120" s="17" t="str">
        <f>VLOOKUP(Tabela1[[#This Row],[Koda predmeta]],Tabela13[[Course/Subject code]:[Note]],3,FALSE)</f>
        <v>URBAN GEOGRAPHY</v>
      </c>
      <c r="O120" s="22"/>
      <c r="P120" s="22" t="str">
        <f>IF(VLOOKUP(Tabela1[[#This Row],[Koda predmeta]],Tabela13[[Course/Subject code]:[Note]],9,FALSE)&gt;0,VLOOKUP(Tabela1[[#This Row],[Koda predmeta]],Tabela13[[Course/Subject code]:[Note]],9,FALSE),"")</f>
        <v/>
      </c>
      <c r="Q120" s="22" t="str">
        <f>IFERROR(Tabela1[[#This Row],[Kvote na predmetu]]-COUNTIFS(L:L,Tabela1[[#This Row],[Koda predmeta]],O:O,""),"")</f>
        <v/>
      </c>
      <c r="R120" s="17"/>
      <c r="S120" s="17" t="str">
        <f>VLOOKUP(Tabela1[[#This Row],[Koda predmeta]],Tabela13[[Course/Subject code]:[Note]],4,FALSE)</f>
        <v>Department of Geography</v>
      </c>
      <c r="T120" s="17" t="str">
        <f>VLOOKUP(Tabela1[[#This Row],[Koda predmeta]],Tabela13[[Course/Subject code]:[Note]],7,FALSE)</f>
        <v>Winter</v>
      </c>
      <c r="U120" s="17">
        <f>VLOOKUP(Tabela1[[#This Row],[Koda predmeta]],Tabela13[[Course/Subject code]:[Note]],10,FALSE)</f>
        <v>0</v>
      </c>
      <c r="V120" s="17">
        <f>VLOOKUP(Tabela1[[#This Row],[Koda predmeta]],Tabela13[[Course/Subject code]:[Note]],11,FALSE)</f>
        <v>0</v>
      </c>
      <c r="W120" s="17"/>
    </row>
    <row r="121" spans="1:23" s="73" customFormat="1" hidden="1" x14ac:dyDescent="0.25">
      <c r="A121" s="17">
        <v>11</v>
      </c>
      <c r="B121" s="17" t="s">
        <v>1769</v>
      </c>
      <c r="C121" s="18" t="s">
        <v>1770</v>
      </c>
      <c r="D121" s="18" t="s">
        <v>1771</v>
      </c>
      <c r="E121" s="17" t="str">
        <f>IFERROR(VLOOKUP(Tabela1[[#This Row],[Priimek]],'Seznam prijav AIPS'!$F$2:$W$100,11,FALSE),"")</f>
        <v/>
      </c>
      <c r="F121" s="19" t="s">
        <v>1772</v>
      </c>
      <c r="G121" s="17" t="s">
        <v>1775</v>
      </c>
      <c r="H121" s="17" t="s">
        <v>1773</v>
      </c>
      <c r="I121" s="18" t="s">
        <v>1774</v>
      </c>
      <c r="J121" s="17"/>
      <c r="K121" s="20" t="s">
        <v>1755</v>
      </c>
      <c r="L121" s="20" t="s">
        <v>677</v>
      </c>
      <c r="M121" s="17" t="str">
        <f>VLOOKUP(Tabela1[[#This Row],[Koda predmeta]],Tabela13[[Course/Subject code]:[Note]],2,FALSE)</f>
        <v>EKONOMSKA GEOGRAFIJA</v>
      </c>
      <c r="N121" s="17" t="str">
        <f>VLOOKUP(Tabela1[[#This Row],[Koda predmeta]],Tabela13[[Course/Subject code]:[Note]],3,FALSE)</f>
        <v>ECONOMIC GEOGRAPHY</v>
      </c>
      <c r="O121" s="21"/>
      <c r="P121" s="22" t="str">
        <f>IF(VLOOKUP(Tabela1[[#This Row],[Koda predmeta]],Tabela13[[Course/Subject code]:[Note]],9,FALSE)&gt;0,VLOOKUP(Tabela1[[#This Row],[Koda predmeta]],Tabela13[[Course/Subject code]:[Note]],9,FALSE),"")</f>
        <v/>
      </c>
      <c r="Q121" s="22" t="str">
        <f>IFERROR(Tabela1[[#This Row],[Kvote na predmetu]]-COUNTIFS(L:L,Tabela1[[#This Row],[Koda predmeta]],O:O,""),"")</f>
        <v/>
      </c>
      <c r="R121" s="17"/>
      <c r="S121" s="17" t="str">
        <f>VLOOKUP(Tabela1[[#This Row],[Koda predmeta]],Tabela13[[Course/Subject code]:[Note]],4,FALSE)</f>
        <v>Department of Geography</v>
      </c>
      <c r="T121" s="17" t="str">
        <f>VLOOKUP(Tabela1[[#This Row],[Koda predmeta]],Tabela13[[Course/Subject code]:[Note]],7,FALSE)</f>
        <v>Winter</v>
      </c>
      <c r="U121" s="17">
        <f>VLOOKUP(Tabela1[[#This Row],[Koda predmeta]],Tabela13[[Course/Subject code]:[Note]],10,FALSE)</f>
        <v>0</v>
      </c>
      <c r="V121" s="17">
        <f>VLOOKUP(Tabela1[[#This Row],[Koda predmeta]],Tabela13[[Course/Subject code]:[Note]],11,FALSE)</f>
        <v>0</v>
      </c>
      <c r="W121" s="17"/>
    </row>
    <row r="122" spans="1:23" s="106" customFormat="1" x14ac:dyDescent="0.25">
      <c r="B122" s="106" t="s">
        <v>1213</v>
      </c>
      <c r="C122" s="107" t="s">
        <v>2197</v>
      </c>
      <c r="D122" s="107" t="s">
        <v>2198</v>
      </c>
      <c r="E122" s="106" t="str">
        <f>IFERROR(VLOOKUP(Tabela1[[#This Row],[Priimek]],'Seznam prijav AIPS'!$F$2:$W$100,11,FALSE),"")</f>
        <v>martina.tripolib@gmail.com</v>
      </c>
      <c r="F122" s="143" t="s">
        <v>2193</v>
      </c>
      <c r="G122" s="106" t="s">
        <v>2194</v>
      </c>
      <c r="H122" s="106" t="str">
        <f>VLOOKUP(Tabela1[[#This Row],[Fakulteta koda]],Sporazumi!$C$2:$K$237,2,FALSE)</f>
        <v>UNIVERSIDAD DE MALAGA</v>
      </c>
      <c r="I122" s="107" t="s">
        <v>1763</v>
      </c>
      <c r="J122" s="106" t="str">
        <f>VLOOKUP(Tabela1[[#This Row],[Fakulteta koda]],Sporazumi!$C$2:$K$237,6,FALSE)</f>
        <v>Psychology</v>
      </c>
      <c r="K122" s="108">
        <f>VLOOKUP(Tabela1[[#This Row],[Fakulteta koda]],Sporazumi!$C$2:$K$237,9,FALSE)</f>
        <v>5</v>
      </c>
      <c r="L122" s="115" t="s">
        <v>489</v>
      </c>
      <c r="M122" s="106" t="str">
        <f>VLOOKUP(Tabela1[[#This Row],[Koda predmeta]],Tabela13[[Course/Subject code]:[Note]],2,FALSE)</f>
        <v>PEDAGOŠKA PSIHOLOGIJA 2</v>
      </c>
      <c r="N122" s="106" t="str">
        <f>VLOOKUP(Tabela1[[#This Row],[Koda predmeta]],Tabela13[[Course/Subject code]:[Note]],3,FALSE)</f>
        <v>EDUCATIONAL PSYCHOLOGY 2</v>
      </c>
      <c r="O122" s="101"/>
      <c r="P122" s="103">
        <f>IF(VLOOKUP(Tabela1[[#This Row],[Koda predmeta]],Tabela13[[Course/Subject code]:[Note]],9,FALSE)&gt;0,VLOOKUP(Tabela1[[#This Row],[Koda predmeta]],Tabela13[[Course/Subject code]:[Note]],9,FALSE),"")</f>
        <v>5</v>
      </c>
      <c r="Q122" s="103">
        <f>IFERROR(Tabela1[[#This Row],[Kvote na predmetu]]-COUNTIFS(L:L,Tabela1[[#This Row],[Koda predmeta]],O:O,""),"")</f>
        <v>0</v>
      </c>
      <c r="S122" s="106" t="str">
        <f>VLOOKUP(Tabela1[[#This Row],[Koda predmeta]],Tabela13[[Course/Subject code]:[Note]],4,FALSE)</f>
        <v>Department of Psychology</v>
      </c>
      <c r="T122" s="106" t="str">
        <f>VLOOKUP(Tabela1[[#This Row],[Koda predmeta]],Tabela13[[Course/Subject code]:[Note]],7,FALSE)</f>
        <v>Summer</v>
      </c>
      <c r="U122" s="106" t="str">
        <f>VLOOKUP(Tabela1[[#This Row],[Koda predmeta]],Tabela13[[Course/Subject code]:[Note]],10,FALSE)</f>
        <v>Only students of Psychology; in the form of individual consultations and seminars for Erasmus students</v>
      </c>
      <c r="V122" s="106">
        <f>VLOOKUP(Tabela1[[#This Row],[Koda predmeta]],Tabela13[[Course/Subject code]:[Note]],11,FALSE)</f>
        <v>0</v>
      </c>
    </row>
    <row r="123" spans="1:23" s="106" customFormat="1" hidden="1" x14ac:dyDescent="0.25">
      <c r="B123" s="106" t="s">
        <v>1213</v>
      </c>
      <c r="C123" s="107" t="s">
        <v>2044</v>
      </c>
      <c r="D123" s="107" t="s">
        <v>2043</v>
      </c>
      <c r="E123" s="106" t="str">
        <f>IFERROR(VLOOKUP(Tabela1[[#This Row],[Priimek]],'Seznam prijav AIPS'!$F$2:$W$100,11,FALSE),"")</f>
        <v>doretagollo85@gmail.com</v>
      </c>
      <c r="F123" s="143" t="s">
        <v>2689</v>
      </c>
      <c r="G123" s="106" t="s">
        <v>2690</v>
      </c>
      <c r="H123" s="106" t="str">
        <f>VLOOKUP(Tabela1[[#This Row],[Fakulteta koda]],Sporazumi!$C$2:$K$237,2,FALSE)</f>
        <v>UNIVERSITAT DE VALENCIA (ESTUDI GENERAL) UVEG</v>
      </c>
      <c r="I123" s="107" t="s">
        <v>1763</v>
      </c>
      <c r="J123" s="106" t="s">
        <v>1225</v>
      </c>
      <c r="K123" s="114" t="s">
        <v>2691</v>
      </c>
      <c r="L123" s="115" t="s">
        <v>92</v>
      </c>
      <c r="M123" s="106" t="str">
        <f>VLOOKUP(Tabela1[[#This Row],[Koda predmeta]],Tabela13[[Course/Subject code]:[Note]],2,FALSE)</f>
        <v>ANGLEŠKI JEZIK - IZBRANA POGLAVJA IZ JEZIKOSLOVJA</v>
      </c>
      <c r="N123" s="106" t="str">
        <f>VLOOKUP(Tabela1[[#This Row],[Koda predmeta]],Tabela13[[Course/Subject code]:[Note]],3,FALSE)</f>
        <v>ENGLISH LANGUAGE - SELECTED TOPICS FROM LINGUISTICS</v>
      </c>
      <c r="O123" s="101"/>
      <c r="P123" s="103">
        <f>IF(VLOOKUP(Tabela1[[#This Row],[Koda predmeta]],Tabela13[[Course/Subject code]:[Note]],9,FALSE)&gt;0,VLOOKUP(Tabela1[[#This Row],[Koda predmeta]],Tabela13[[Course/Subject code]:[Note]],9,FALSE),"")</f>
        <v>8</v>
      </c>
      <c r="Q123" s="103">
        <f>IFERROR(Tabela1[[#This Row],[Kvote na predmetu]]-COUNTIFS(L:L,Tabela1[[#This Row],[Koda predmeta]],O:O,""),"")</f>
        <v>5</v>
      </c>
      <c r="S123" s="106" t="str">
        <f>VLOOKUP(Tabela1[[#This Row],[Koda predmeta]],Tabela13[[Course/Subject code]:[Note]],4,FALSE)</f>
        <v>Department of English and American Studies</v>
      </c>
      <c r="T123" s="106" t="str">
        <f>VLOOKUP(Tabela1[[#This Row],[Koda predmeta]],Tabela13[[Course/Subject code]:[Note]],7,FALSE)</f>
        <v>Summer</v>
      </c>
      <c r="U123" s="106" t="str">
        <f>VLOOKUP(Tabela1[[#This Row],[Koda predmeta]],Tabela13[[Course/Subject code]:[Note]],10,FALSE)</f>
        <v>Only students of English</v>
      </c>
      <c r="V123" s="106">
        <f>VLOOKUP(Tabela1[[#This Row],[Koda predmeta]],Tabela13[[Course/Subject code]:[Note]],11,FALSE)</f>
        <v>0</v>
      </c>
    </row>
    <row r="124" spans="1:23" s="106" customFormat="1" x14ac:dyDescent="0.25">
      <c r="B124" s="106" t="s">
        <v>1213</v>
      </c>
      <c r="C124" s="107" t="s">
        <v>2195</v>
      </c>
      <c r="D124" s="107" t="s">
        <v>2196</v>
      </c>
      <c r="E124" s="106" t="str">
        <f>IFERROR(VLOOKUP(Tabela1[[#This Row],[Priimek]],'Seznam prijav AIPS'!$F$2:$W$100,11,FALSE),"")</f>
        <v>sherezaderive@gmail.com</v>
      </c>
      <c r="F124" s="143" t="s">
        <v>2193</v>
      </c>
      <c r="G124" s="106" t="s">
        <v>2194</v>
      </c>
      <c r="H124" s="106" t="str">
        <f>VLOOKUP(Tabela1[[#This Row],[Fakulteta koda]],Sporazumi!$C$2:$K$237,2,FALSE)</f>
        <v>UNIVERSIDAD DE MALAGA</v>
      </c>
      <c r="I124" s="107" t="s">
        <v>1763</v>
      </c>
      <c r="J124" s="106" t="str">
        <f>VLOOKUP(Tabela1[[#This Row],[Fakulteta koda]],Sporazumi!$C$2:$K$237,6,FALSE)</f>
        <v>Psychology</v>
      </c>
      <c r="K124" s="108">
        <f>VLOOKUP(Tabela1[[#This Row],[Fakulteta koda]],Sporazumi!$C$2:$K$237,9,FALSE)</f>
        <v>5</v>
      </c>
      <c r="L124" s="115" t="s">
        <v>489</v>
      </c>
      <c r="M124" s="106" t="str">
        <f>VLOOKUP(Tabela1[[#This Row],[Koda predmeta]],Tabela13[[Course/Subject code]:[Note]],2,FALSE)</f>
        <v>PEDAGOŠKA PSIHOLOGIJA 2</v>
      </c>
      <c r="N124" s="106" t="str">
        <f>VLOOKUP(Tabela1[[#This Row],[Koda predmeta]],Tabela13[[Course/Subject code]:[Note]],3,FALSE)</f>
        <v>EDUCATIONAL PSYCHOLOGY 2</v>
      </c>
      <c r="O124" s="101"/>
      <c r="P124" s="103">
        <f>IF(VLOOKUP(Tabela1[[#This Row],[Koda predmeta]],Tabela13[[Course/Subject code]:[Note]],9,FALSE)&gt;0,VLOOKUP(Tabela1[[#This Row],[Koda predmeta]],Tabela13[[Course/Subject code]:[Note]],9,FALSE),"")</f>
        <v>5</v>
      </c>
      <c r="Q124" s="103">
        <f>IFERROR(Tabela1[[#This Row],[Kvote na predmetu]]-COUNTIFS(L:L,Tabela1[[#This Row],[Koda predmeta]],O:O,""),"")</f>
        <v>0</v>
      </c>
      <c r="S124" s="106" t="str">
        <f>VLOOKUP(Tabela1[[#This Row],[Koda predmeta]],Tabela13[[Course/Subject code]:[Note]],4,FALSE)</f>
        <v>Department of Psychology</v>
      </c>
      <c r="T124" s="106" t="str">
        <f>VLOOKUP(Tabela1[[#This Row],[Koda predmeta]],Tabela13[[Course/Subject code]:[Note]],7,FALSE)</f>
        <v>Summer</v>
      </c>
      <c r="U124" s="106" t="str">
        <f>VLOOKUP(Tabela1[[#This Row],[Koda predmeta]],Tabela13[[Course/Subject code]:[Note]],10,FALSE)</f>
        <v>Only students of Psychology; in the form of individual consultations and seminars for Erasmus students</v>
      </c>
      <c r="V124" s="106">
        <f>VLOOKUP(Tabela1[[#This Row],[Koda predmeta]],Tabela13[[Course/Subject code]:[Note]],11,FALSE)</f>
        <v>0</v>
      </c>
    </row>
    <row r="125" spans="1:23" s="106" customFormat="1" hidden="1" x14ac:dyDescent="0.25">
      <c r="B125" s="106" t="s">
        <v>1213</v>
      </c>
      <c r="C125" s="107" t="s">
        <v>2044</v>
      </c>
      <c r="D125" s="107" t="s">
        <v>2043</v>
      </c>
      <c r="E125" s="106" t="str">
        <f>IFERROR(VLOOKUP(Tabela1[[#This Row],[Priimek]],'Seznam prijav AIPS'!$F$2:$W$100,11,FALSE),"")</f>
        <v>doretagollo85@gmail.com</v>
      </c>
      <c r="F125" s="143" t="s">
        <v>2689</v>
      </c>
      <c r="G125" s="106" t="s">
        <v>2690</v>
      </c>
      <c r="H125" s="106" t="str">
        <f>VLOOKUP(Tabela1[[#This Row],[Fakulteta koda]],Sporazumi!$C$2:$K$237,2,FALSE)</f>
        <v>UNIVERSITAT DE VALENCIA (ESTUDI GENERAL) UVEG</v>
      </c>
      <c r="I125" s="107" t="s">
        <v>1763</v>
      </c>
      <c r="J125" s="106" t="s">
        <v>1225</v>
      </c>
      <c r="K125" s="114" t="s">
        <v>2691</v>
      </c>
      <c r="L125" s="115" t="s">
        <v>96</v>
      </c>
      <c r="M125" s="106" t="str">
        <f>VLOOKUP(Tabela1[[#This Row],[Koda predmeta]],Tabela13[[Course/Subject code]:[Note]],2,FALSE)</f>
        <v>ANGLEŠKI JEZIK - BESEDOTVORJE</v>
      </c>
      <c r="N125" s="106" t="str">
        <f>VLOOKUP(Tabela1[[#This Row],[Koda predmeta]],Tabela13[[Course/Subject code]:[Note]],3,FALSE)</f>
        <v>ENGLISH LANGUAGE – WORD FORMATION</v>
      </c>
      <c r="O125" s="101"/>
      <c r="P125" s="103">
        <f>IF(VLOOKUP(Tabela1[[#This Row],[Koda predmeta]],Tabela13[[Course/Subject code]:[Note]],9,FALSE)&gt;0,VLOOKUP(Tabela1[[#This Row],[Koda predmeta]],Tabela13[[Course/Subject code]:[Note]],9,FALSE),"")</f>
        <v>8</v>
      </c>
      <c r="Q125" s="103">
        <f>IFERROR(Tabela1[[#This Row],[Kvote na predmetu]]-COUNTIFS(L:L,Tabela1[[#This Row],[Koda predmeta]],O:O,""),"")</f>
        <v>5</v>
      </c>
      <c r="S125" s="106" t="str">
        <f>VLOOKUP(Tabela1[[#This Row],[Koda predmeta]],Tabela13[[Course/Subject code]:[Note]],4,FALSE)</f>
        <v>Department of English and American Studies</v>
      </c>
      <c r="T125" s="106" t="str">
        <f>VLOOKUP(Tabela1[[#This Row],[Koda predmeta]],Tabela13[[Course/Subject code]:[Note]],7,FALSE)</f>
        <v>Summer</v>
      </c>
      <c r="U125" s="106" t="str">
        <f>VLOOKUP(Tabela1[[#This Row],[Koda predmeta]],Tabela13[[Course/Subject code]:[Note]],10,FALSE)</f>
        <v>Only students of English</v>
      </c>
      <c r="V125" s="106">
        <f>VLOOKUP(Tabela1[[#This Row],[Koda predmeta]],Tabela13[[Course/Subject code]:[Note]],11,FALSE)</f>
        <v>0</v>
      </c>
    </row>
    <row r="126" spans="1:23" s="106" customFormat="1" x14ac:dyDescent="0.25">
      <c r="B126" s="106" t="s">
        <v>1213</v>
      </c>
      <c r="C126" s="107" t="s">
        <v>2553</v>
      </c>
      <c r="D126" s="107" t="s">
        <v>2552</v>
      </c>
      <c r="E126" s="106" t="str">
        <f>IFERROR(VLOOKUP(Tabela1[[#This Row],[Priimek]],'Seznam prijav AIPS'!$F$2:$W$100,11,FALSE),"")</f>
        <v>teresasaldanaafan@gmail.com</v>
      </c>
      <c r="F126" s="143" t="s">
        <v>2193</v>
      </c>
      <c r="G126" s="106" t="s">
        <v>2194</v>
      </c>
      <c r="H126" s="106" t="str">
        <f>VLOOKUP(Tabela1[[#This Row],[Fakulteta koda]],Sporazumi!$C$2:$K$237,2,FALSE)</f>
        <v>UNIVERSIDAD DE MALAGA</v>
      </c>
      <c r="I126" s="107" t="s">
        <v>1763</v>
      </c>
      <c r="J126" s="106" t="str">
        <f>VLOOKUP(Tabela1[[#This Row],[Fakulteta koda]],Sporazumi!$C$2:$K$237,6,FALSE)</f>
        <v>Psychology</v>
      </c>
      <c r="K126" s="108">
        <f>VLOOKUP(Tabela1[[#This Row],[Fakulteta koda]],Sporazumi!$C$2:$K$237,9,FALSE)</f>
        <v>5</v>
      </c>
      <c r="L126" s="115" t="s">
        <v>489</v>
      </c>
      <c r="M126" s="106" t="str">
        <f>VLOOKUP(Tabela1[[#This Row],[Koda predmeta]],Tabela13[[Course/Subject code]:[Note]],2,FALSE)</f>
        <v>PEDAGOŠKA PSIHOLOGIJA 2</v>
      </c>
      <c r="N126" s="106" t="str">
        <f>VLOOKUP(Tabela1[[#This Row],[Koda predmeta]],Tabela13[[Course/Subject code]:[Note]],3,FALSE)</f>
        <v>EDUCATIONAL PSYCHOLOGY 2</v>
      </c>
      <c r="O126" s="101"/>
      <c r="P126" s="103">
        <f>IF(VLOOKUP(Tabela1[[#This Row],[Koda predmeta]],Tabela13[[Course/Subject code]:[Note]],9,FALSE)&gt;0,VLOOKUP(Tabela1[[#This Row],[Koda predmeta]],Tabela13[[Course/Subject code]:[Note]],9,FALSE),"")</f>
        <v>5</v>
      </c>
      <c r="Q126" s="103">
        <f>IFERROR(Tabela1[[#This Row],[Kvote na predmetu]]-COUNTIFS(L:L,Tabela1[[#This Row],[Koda predmeta]],O:O,""),"")</f>
        <v>0</v>
      </c>
      <c r="S126" s="106" t="str">
        <f>VLOOKUP(Tabela1[[#This Row],[Koda predmeta]],Tabela13[[Course/Subject code]:[Note]],4,FALSE)</f>
        <v>Department of Psychology</v>
      </c>
      <c r="T126" s="106" t="str">
        <f>VLOOKUP(Tabela1[[#This Row],[Koda predmeta]],Tabela13[[Course/Subject code]:[Note]],7,FALSE)</f>
        <v>Summer</v>
      </c>
      <c r="U126" s="106" t="str">
        <f>VLOOKUP(Tabela1[[#This Row],[Koda predmeta]],Tabela13[[Course/Subject code]:[Note]],10,FALSE)</f>
        <v>Only students of Psychology; in the form of individual consultations and seminars for Erasmus students</v>
      </c>
      <c r="V126" s="106">
        <f>VLOOKUP(Tabela1[[#This Row],[Koda predmeta]],Tabela13[[Course/Subject code]:[Note]],11,FALSE)</f>
        <v>0</v>
      </c>
    </row>
    <row r="127" spans="1:23" s="106" customFormat="1" hidden="1" x14ac:dyDescent="0.25">
      <c r="B127" s="106" t="s">
        <v>1213</v>
      </c>
      <c r="C127" s="120" t="s">
        <v>2044</v>
      </c>
      <c r="D127" s="107" t="s">
        <v>2043</v>
      </c>
      <c r="E127" s="106" t="str">
        <f>IFERROR(VLOOKUP(Tabela1[[#This Row],[Priimek]],'Seznam prijav AIPS'!$F$2:$W$100,11,FALSE),"")</f>
        <v>doretagollo85@gmail.com</v>
      </c>
      <c r="F127" s="143" t="s">
        <v>2689</v>
      </c>
      <c r="G127" s="106" t="s">
        <v>2690</v>
      </c>
      <c r="H127" s="106" t="str">
        <f>VLOOKUP(Tabela1[[#This Row],[Fakulteta koda]],Sporazumi!$C$2:$K$237,2,FALSE)</f>
        <v>UNIVERSITAT DE VALENCIA (ESTUDI GENERAL) UVEG</v>
      </c>
      <c r="I127" s="107" t="s">
        <v>1763</v>
      </c>
      <c r="J127" s="106" t="s">
        <v>1225</v>
      </c>
      <c r="K127" s="114" t="s">
        <v>2691</v>
      </c>
      <c r="L127" s="115" t="s">
        <v>87</v>
      </c>
      <c r="M127" s="106" t="str">
        <f>VLOOKUP(Tabela1[[#This Row],[Koda predmeta]],Tabela13[[Course/Subject code]:[Note]],2,FALSE)</f>
        <v>ANGLEŠKA KNJIŽEVNOST MED ROMANTIKO IN FIN-DE-SIECLOM</v>
      </c>
      <c r="N127" s="106" t="str">
        <f>VLOOKUP(Tabela1[[#This Row],[Koda predmeta]],Tabela13[[Course/Subject code]:[Note]],3,FALSE)</f>
        <v>ENGLISH LITERATURE: THE ROMANTICS TO THE FIN-DE-SIECLE</v>
      </c>
      <c r="O127" s="101"/>
      <c r="P127" s="103">
        <f>IF(VLOOKUP(Tabela1[[#This Row],[Koda predmeta]],Tabela13[[Course/Subject code]:[Note]],9,FALSE)&gt;0,VLOOKUP(Tabela1[[#This Row],[Koda predmeta]],Tabela13[[Course/Subject code]:[Note]],9,FALSE),"")</f>
        <v>8</v>
      </c>
      <c r="Q127" s="103">
        <f>IFERROR(Tabela1[[#This Row],[Kvote na predmetu]]-COUNTIFS(L:L,Tabela1[[#This Row],[Koda predmeta]],O:O,""),"")</f>
        <v>4</v>
      </c>
      <c r="S127" s="106" t="str">
        <f>VLOOKUP(Tabela1[[#This Row],[Koda predmeta]],Tabela13[[Course/Subject code]:[Note]],4,FALSE)</f>
        <v>Department of English and American Studies</v>
      </c>
      <c r="T127" s="106" t="str">
        <f>VLOOKUP(Tabela1[[#This Row],[Koda predmeta]],Tabela13[[Course/Subject code]:[Note]],7,FALSE)</f>
        <v>Summer</v>
      </c>
      <c r="U127" s="106" t="str">
        <f>VLOOKUP(Tabela1[[#This Row],[Koda predmeta]],Tabela13[[Course/Subject code]:[Note]],10,FALSE)</f>
        <v>Only students of English. Lecturer Tomaž Onič</v>
      </c>
      <c r="V127" s="106">
        <f>VLOOKUP(Tabela1[[#This Row],[Koda predmeta]],Tabela13[[Course/Subject code]:[Note]],11,FALSE)</f>
        <v>0</v>
      </c>
    </row>
    <row r="128" spans="1:23" s="106" customFormat="1" hidden="1" x14ac:dyDescent="0.25">
      <c r="B128" s="106" t="s">
        <v>1213</v>
      </c>
      <c r="C128" s="107" t="s">
        <v>2044</v>
      </c>
      <c r="D128" s="107" t="s">
        <v>2043</v>
      </c>
      <c r="E128" s="106" t="str">
        <f>IFERROR(VLOOKUP(Tabela1[[#This Row],[Priimek]],'Seznam prijav AIPS'!$F$2:$W$100,11,FALSE),"")</f>
        <v>doretagollo85@gmail.com</v>
      </c>
      <c r="F128" s="143" t="s">
        <v>2689</v>
      </c>
      <c r="G128" s="106" t="s">
        <v>2690</v>
      </c>
      <c r="H128" s="106" t="str">
        <f>VLOOKUP(Tabela1[[#This Row],[Fakulteta koda]],Sporazumi!$C$2:$K$237,2,FALSE)</f>
        <v>UNIVERSITAT DE VALENCIA (ESTUDI GENERAL) UVEG</v>
      </c>
      <c r="I128" s="107" t="s">
        <v>1763</v>
      </c>
      <c r="J128" s="106" t="s">
        <v>1225</v>
      </c>
      <c r="K128" s="114" t="s">
        <v>2691</v>
      </c>
      <c r="L128" s="115" t="s">
        <v>75</v>
      </c>
      <c r="M128" s="106" t="str">
        <f>VLOOKUP(Tabela1[[#This Row],[Koda predmeta]],Tabela13[[Course/Subject code]:[Note]],2,FALSE)</f>
        <v>INTERPRETACIJA ANGLEŠKIH LITERARNIH BESEDIL</v>
      </c>
      <c r="N128" s="106" t="str">
        <f>VLOOKUP(Tabela1[[#This Row],[Koda predmeta]],Tabela13[[Course/Subject code]:[Note]],3,FALSE)</f>
        <v>INTERPRETATION OF ENGLISH LITERARY TEXTS</v>
      </c>
      <c r="O128" s="101"/>
      <c r="P128" s="103">
        <f>IF(VLOOKUP(Tabela1[[#This Row],[Koda predmeta]],Tabela13[[Course/Subject code]:[Note]],9,FALSE)&gt;0,VLOOKUP(Tabela1[[#This Row],[Koda predmeta]],Tabela13[[Course/Subject code]:[Note]],9,FALSE),"")</f>
        <v>8</v>
      </c>
      <c r="Q128" s="103">
        <f>IFERROR(Tabela1[[#This Row],[Kvote na predmetu]]-COUNTIFS(L:L,Tabela1[[#This Row],[Koda predmeta]],O:O,""),"")</f>
        <v>5</v>
      </c>
      <c r="S128" s="106" t="str">
        <f>VLOOKUP(Tabela1[[#This Row],[Koda predmeta]],Tabela13[[Course/Subject code]:[Note]],4,FALSE)</f>
        <v>Department of English and American Studies</v>
      </c>
      <c r="T128" s="106" t="str">
        <f>VLOOKUP(Tabela1[[#This Row],[Koda predmeta]],Tabela13[[Course/Subject code]:[Note]],7,FALSE)</f>
        <v>Summer</v>
      </c>
      <c r="U128" s="106" t="str">
        <f>VLOOKUP(Tabela1[[#This Row],[Koda predmeta]],Tabela13[[Course/Subject code]:[Note]],10,FALSE)</f>
        <v>Only students of English</v>
      </c>
      <c r="V128" s="106">
        <f>VLOOKUP(Tabela1[[#This Row],[Koda predmeta]],Tabela13[[Course/Subject code]:[Note]],11,FALSE)</f>
        <v>0</v>
      </c>
    </row>
    <row r="129" spans="1:23" s="106" customFormat="1" x14ac:dyDescent="0.25">
      <c r="A129" s="23"/>
      <c r="B129" s="23" t="s">
        <v>1209</v>
      </c>
      <c r="C129" s="24" t="s">
        <v>2697</v>
      </c>
      <c r="D129" s="24" t="s">
        <v>2698</v>
      </c>
      <c r="E129" s="17" t="str">
        <f>IFERROR(VLOOKUP(Tabela1[[#This Row],[Priimek]],'Seznam prijav AIPS'!$F$2:$W$100,11,FALSE),"")</f>
        <v/>
      </c>
      <c r="F129" s="25" t="s">
        <v>2699</v>
      </c>
      <c r="G129" s="23" t="s">
        <v>2696</v>
      </c>
      <c r="H129" s="23" t="s">
        <v>2700</v>
      </c>
      <c r="I129" s="24" t="s">
        <v>1763</v>
      </c>
      <c r="J129" s="23"/>
      <c r="K129" s="26"/>
      <c r="L129" s="34" t="s">
        <v>202</v>
      </c>
      <c r="M129" s="23" t="str">
        <f>VLOOKUP(Tabela1[[#This Row],[Koda predmeta]],Tabela13[[Course/Subject code]:[Note]],2,FALSE)</f>
        <v>DIDAKTIKA ANGLEŠČINE 1</v>
      </c>
      <c r="N129" s="23" t="str">
        <f>VLOOKUP(Tabela1[[#This Row],[Koda predmeta]],Tabela13[[Course/Subject code]:[Note]],3,FALSE)</f>
        <v>ENGLISH DIDACTICS 1</v>
      </c>
      <c r="O129" s="27" t="s">
        <v>2219</v>
      </c>
      <c r="P129" s="28">
        <f>IF(VLOOKUP(Tabela1[[#This Row],[Koda predmeta]],Tabela13[[Course/Subject code]:[Note]],9,FALSE)&gt;0,VLOOKUP(Tabela1[[#This Row],[Koda predmeta]],Tabela13[[Course/Subject code]:[Note]],9,FALSE),"")</f>
        <v>2</v>
      </c>
      <c r="Q129" s="28">
        <f>IFERROR(Tabela1[[#This Row],[Kvote na predmetu]]-COUNTIFS(L:L,Tabela1[[#This Row],[Koda predmeta]],O:O,""),"")</f>
        <v>0</v>
      </c>
      <c r="R129" s="23"/>
      <c r="S129" s="23" t="str">
        <f>VLOOKUP(Tabela1[[#This Row],[Koda predmeta]],Tabela13[[Course/Subject code]:[Note]],4,FALSE)</f>
        <v>Department of English and American Studies</v>
      </c>
      <c r="T129" s="23" t="str">
        <f>VLOOKUP(Tabela1[[#This Row],[Koda predmeta]],Tabela13[[Course/Subject code]:[Note]],7,FALSE)</f>
        <v>Winter</v>
      </c>
      <c r="U129" s="23" t="str">
        <f>VLOOKUP(Tabela1[[#This Row],[Koda predmeta]],Tabela13[[Course/Subject code]:[Note]],10,FALSE)</f>
        <v>Only students of teaching English (future teachers of English)</v>
      </c>
      <c r="V129" s="23">
        <f>VLOOKUP(Tabela1[[#This Row],[Koda predmeta]],Tabela13[[Course/Subject code]:[Note]],11,FALSE)</f>
        <v>0</v>
      </c>
      <c r="W129" s="23"/>
    </row>
    <row r="130" spans="1:23" s="106" customFormat="1" x14ac:dyDescent="0.25">
      <c r="A130" s="97"/>
      <c r="B130" s="97" t="s">
        <v>1213</v>
      </c>
      <c r="C130" s="97" t="s">
        <v>2425</v>
      </c>
      <c r="D130" s="97" t="s">
        <v>2424</v>
      </c>
      <c r="E130" s="97" t="str">
        <f>IFERROR(VLOOKUP(Tabela1[[#This Row],[Priimek]],'Seznam prijav AIPS'!$F$2:$W$100,11,FALSE),"")</f>
        <v>mcastrotorres317@gmail.com</v>
      </c>
      <c r="F130" s="99" t="s">
        <v>2727</v>
      </c>
      <c r="G130" s="97" t="s">
        <v>3021</v>
      </c>
      <c r="H130" s="97" t="str">
        <f>VLOOKUP(Tabela1[[#This Row],[Fakulteta koda]],Sporazumi!$C$2:$K$237,2,FALSE)</f>
        <v xml:space="preserve">UNIVERSIDAD DE GRANADA </v>
      </c>
      <c r="I130" s="98" t="s">
        <v>1763</v>
      </c>
      <c r="J130" s="97" t="s">
        <v>3022</v>
      </c>
      <c r="K130" s="100">
        <f>VLOOKUP(Tabela1[[#This Row],[Fakulteta koda]],Sporazumi!$C$2:$K$237,9,FALSE)</f>
        <v>2</v>
      </c>
      <c r="L130" s="97" t="s">
        <v>202</v>
      </c>
      <c r="M130" s="97" t="str">
        <f>VLOOKUP(Tabela1[[#This Row],[Koda predmeta]],Tabela13[[Course/Subject code]:[Note]],2,FALSE)</f>
        <v>DIDAKTIKA ANGLEŠČINE 1</v>
      </c>
      <c r="N130" s="97" t="str">
        <f>VLOOKUP(Tabela1[[#This Row],[Koda predmeta]],Tabela13[[Course/Subject code]:[Note]],3,FALSE)</f>
        <v>ENGLISH DIDACTICS 1</v>
      </c>
      <c r="O130" s="101"/>
      <c r="P130" s="102">
        <f>IF(VLOOKUP(Tabela1[[#This Row],[Koda predmeta]],Tabela13[[Course/Subject code]:[Note]],9,FALSE)&gt;0,VLOOKUP(Tabela1[[#This Row],[Koda predmeta]],Tabela13[[Course/Subject code]:[Note]],9,FALSE),"")</f>
        <v>2</v>
      </c>
      <c r="Q130" s="103">
        <f>IFERROR(Tabela1[[#This Row],[Kvote na predmetu]]-COUNTIFS(L:L,Tabela1[[#This Row],[Koda predmeta]],O:O,""),"")</f>
        <v>0</v>
      </c>
      <c r="R130" s="97"/>
      <c r="S130" s="97" t="str">
        <f>VLOOKUP(Tabela1[[#This Row],[Koda predmeta]],Tabela13[[Course/Subject code]:[Note]],4,FALSE)</f>
        <v>Department of English and American Studies</v>
      </c>
      <c r="T130" s="97" t="str">
        <f>VLOOKUP(Tabela1[[#This Row],[Koda predmeta]],Tabela13[[Course/Subject code]:[Note]],7,FALSE)</f>
        <v>Winter</v>
      </c>
      <c r="U130" s="97" t="str">
        <f>VLOOKUP(Tabela1[[#This Row],[Koda predmeta]],Tabela13[[Course/Subject code]:[Note]],10,FALSE)</f>
        <v>Only students of teaching English (future teachers of English)</v>
      </c>
      <c r="V130" s="97">
        <f>VLOOKUP(Tabela1[[#This Row],[Koda predmeta]],Tabela13[[Course/Subject code]:[Note]],11,FALSE)</f>
        <v>0</v>
      </c>
      <c r="W130" s="105"/>
    </row>
    <row r="131" spans="1:23" s="109" customFormat="1" hidden="1" x14ac:dyDescent="0.25">
      <c r="A131" s="106"/>
      <c r="B131" s="106" t="s">
        <v>1213</v>
      </c>
      <c r="C131" s="107" t="s">
        <v>2044</v>
      </c>
      <c r="D131" s="107" t="s">
        <v>2043</v>
      </c>
      <c r="E131" s="106" t="str">
        <f>IFERROR(VLOOKUP(Tabela1[[#This Row],[Priimek]],'Seznam prijav AIPS'!$F$2:$W$100,11,FALSE),"")</f>
        <v>doretagollo85@gmail.com</v>
      </c>
      <c r="F131" s="143" t="s">
        <v>2689</v>
      </c>
      <c r="G131" s="106" t="s">
        <v>2690</v>
      </c>
      <c r="H131" s="106" t="str">
        <f>VLOOKUP(Tabela1[[#This Row],[Fakulteta koda]],Sporazumi!$C$2:$K$237,2,FALSE)</f>
        <v>UNIVERSITAT DE VALENCIA (ESTUDI GENERAL) UVEG</v>
      </c>
      <c r="I131" s="107" t="s">
        <v>1763</v>
      </c>
      <c r="J131" s="106" t="s">
        <v>1225</v>
      </c>
      <c r="K131" s="114" t="s">
        <v>2691</v>
      </c>
      <c r="L131" s="115" t="s">
        <v>124</v>
      </c>
      <c r="M131" s="106" t="str">
        <f>VLOOKUP(Tabela1[[#This Row],[Koda predmeta]],Tabela13[[Course/Subject code]:[Note]],2,FALSE)</f>
        <v>LEKTORAT ANGLEŠKEGA JEZIKA 2</v>
      </c>
      <c r="N131" s="106" t="str">
        <f>VLOOKUP(Tabela1[[#This Row],[Koda predmeta]],Tabela13[[Course/Subject code]:[Note]],3,FALSE)</f>
        <v>LANGUAGE DEVELOPMENT 2</v>
      </c>
      <c r="O131" s="101"/>
      <c r="P131" s="103">
        <f>IF(VLOOKUP(Tabela1[[#This Row],[Koda predmeta]],Tabela13[[Course/Subject code]:[Note]],9,FALSE)&gt;0,VLOOKUP(Tabela1[[#This Row],[Koda predmeta]],Tabela13[[Course/Subject code]:[Note]],9,FALSE),"")</f>
        <v>8</v>
      </c>
      <c r="Q131" s="103">
        <f>IFERROR(Tabela1[[#This Row],[Kvote na predmetu]]-COUNTIFS(L:L,Tabela1[[#This Row],[Koda predmeta]],O:O,""),"")</f>
        <v>5</v>
      </c>
      <c r="R131" s="106"/>
      <c r="S131" s="106" t="str">
        <f>VLOOKUP(Tabela1[[#This Row],[Koda predmeta]],Tabela13[[Course/Subject code]:[Note]],4,FALSE)</f>
        <v>Department of English and American Studies</v>
      </c>
      <c r="T131" s="106" t="str">
        <f>VLOOKUP(Tabela1[[#This Row],[Koda predmeta]],Tabela13[[Course/Subject code]:[Note]],7,FALSE)</f>
        <v>Summer</v>
      </c>
      <c r="U131" s="106" t="str">
        <f>VLOOKUP(Tabela1[[#This Row],[Koda predmeta]],Tabela13[[Course/Subject code]:[Note]],10,FALSE)</f>
        <v>Only students of English</v>
      </c>
      <c r="V131" s="106">
        <f>VLOOKUP(Tabela1[[#This Row],[Koda predmeta]],Tabela13[[Course/Subject code]:[Note]],11,FALSE)</f>
        <v>0</v>
      </c>
      <c r="W131" s="106"/>
    </row>
    <row r="132" spans="1:23" s="106" customFormat="1" x14ac:dyDescent="0.25">
      <c r="A132" s="97"/>
      <c r="B132" s="97" t="s">
        <v>1213</v>
      </c>
      <c r="C132" s="98" t="s">
        <v>3023</v>
      </c>
      <c r="D132" s="98" t="s">
        <v>3024</v>
      </c>
      <c r="E132" s="97" t="s">
        <v>3026</v>
      </c>
      <c r="F132" s="99" t="s">
        <v>2727</v>
      </c>
      <c r="G132" s="97" t="s">
        <v>3025</v>
      </c>
      <c r="H132" s="97" t="str">
        <f>VLOOKUP(Tabela1[[#This Row],[Fakulteta koda]],Sporazumi!$C$2:$K$237,2,FALSE)</f>
        <v xml:space="preserve">UNIVERSIDAD DE GRANADA </v>
      </c>
      <c r="I132" s="98" t="s">
        <v>1763</v>
      </c>
      <c r="J132" s="97" t="s">
        <v>1249</v>
      </c>
      <c r="K132" s="100">
        <f>VLOOKUP(Tabela1[[#This Row],[Fakulteta koda]],Sporazumi!$C$2:$K$237,9,FALSE)</f>
        <v>2</v>
      </c>
      <c r="L132" s="100" t="s">
        <v>202</v>
      </c>
      <c r="M132" s="97" t="str">
        <f>VLOOKUP(Tabela1[[#This Row],[Koda predmeta]],Tabela13[[Course/Subject code]:[Note]],2,FALSE)</f>
        <v>DIDAKTIKA ANGLEŠČINE 1</v>
      </c>
      <c r="N132" s="97" t="str">
        <f>VLOOKUP(Tabela1[[#This Row],[Koda predmeta]],Tabela13[[Course/Subject code]:[Note]],3,FALSE)</f>
        <v>ENGLISH DIDACTICS 1</v>
      </c>
      <c r="O132" s="101"/>
      <c r="P132" s="102">
        <f>IF(VLOOKUP(Tabela1[[#This Row],[Koda predmeta]],Tabela13[[Course/Subject code]:[Note]],9,FALSE)&gt;0,VLOOKUP(Tabela1[[#This Row],[Koda predmeta]],Tabela13[[Course/Subject code]:[Note]],9,FALSE),"")</f>
        <v>2</v>
      </c>
      <c r="Q132" s="103">
        <f>IFERROR(Tabela1[[#This Row],[Kvote na predmetu]]-COUNTIFS(L:L,Tabela1[[#This Row],[Koda predmeta]],O:O,""),"")</f>
        <v>0</v>
      </c>
      <c r="R132" s="97"/>
      <c r="S132" s="97" t="str">
        <f>VLOOKUP(Tabela1[[#This Row],[Koda predmeta]],Tabela13[[Course/Subject code]:[Note]],4,FALSE)</f>
        <v>Department of English and American Studies</v>
      </c>
      <c r="T132" s="97" t="str">
        <f>VLOOKUP(Tabela1[[#This Row],[Koda predmeta]],Tabela13[[Course/Subject code]:[Note]],7,FALSE)</f>
        <v>Winter</v>
      </c>
      <c r="U132" s="97" t="str">
        <f>VLOOKUP(Tabela1[[#This Row],[Koda predmeta]],Tabela13[[Course/Subject code]:[Note]],10,FALSE)</f>
        <v>Only students of teaching English (future teachers of English)</v>
      </c>
      <c r="V132" s="97">
        <f>VLOOKUP(Tabela1[[#This Row],[Koda predmeta]],Tabela13[[Course/Subject code]:[Note]],11,FALSE)</f>
        <v>0</v>
      </c>
      <c r="W132" s="105"/>
    </row>
    <row r="133" spans="1:23" s="106" customFormat="1" hidden="1" x14ac:dyDescent="0.25">
      <c r="B133" s="106" t="s">
        <v>1213</v>
      </c>
      <c r="C133" s="107" t="s">
        <v>2044</v>
      </c>
      <c r="D133" s="107" t="s">
        <v>2043</v>
      </c>
      <c r="E133" s="106" t="str">
        <f>IFERROR(VLOOKUP(Tabela1[[#This Row],[Priimek]],'Seznam prijav AIPS'!$F$2:$W$100,11,FALSE),"")</f>
        <v>doretagollo85@gmail.com</v>
      </c>
      <c r="F133" s="143" t="s">
        <v>2689</v>
      </c>
      <c r="G133" s="106" t="s">
        <v>2690</v>
      </c>
      <c r="H133" s="106" t="str">
        <f>VLOOKUP(Tabela1[[#This Row],[Fakulteta koda]],Sporazumi!$C$2:$K$237,2,FALSE)</f>
        <v>UNIVERSITAT DE VALENCIA (ESTUDI GENERAL) UVEG</v>
      </c>
      <c r="I133" s="107" t="s">
        <v>1763</v>
      </c>
      <c r="J133" s="106" t="s">
        <v>1225</v>
      </c>
      <c r="K133" s="114" t="s">
        <v>2691</v>
      </c>
      <c r="L133" s="115" t="s">
        <v>116</v>
      </c>
      <c r="M133" s="106" t="str">
        <f>VLOOKUP(Tabela1[[#This Row],[Koda predmeta]],Tabela13[[Course/Subject code]:[Note]],2,FALSE)</f>
        <v>KNJIŽEVNOST IN PODOBA</v>
      </c>
      <c r="N133" s="106" t="str">
        <f>VLOOKUP(Tabela1[[#This Row],[Koda predmeta]],Tabela13[[Course/Subject code]:[Note]],3,FALSE)</f>
        <v>LITERATURE AND IMAGE</v>
      </c>
      <c r="O133" s="101"/>
      <c r="P133" s="103">
        <f>IF(VLOOKUP(Tabela1[[#This Row],[Koda predmeta]],Tabela13[[Course/Subject code]:[Note]],9,FALSE)&gt;0,VLOOKUP(Tabela1[[#This Row],[Koda predmeta]],Tabela13[[Course/Subject code]:[Note]],9,FALSE),"")</f>
        <v>6</v>
      </c>
      <c r="Q133" s="103">
        <f>IFERROR(Tabela1[[#This Row],[Kvote na predmetu]]-COUNTIFS(L:L,Tabela1[[#This Row],[Koda predmeta]],O:O,""),"")</f>
        <v>4</v>
      </c>
      <c r="S133" s="106" t="str">
        <f>VLOOKUP(Tabela1[[#This Row],[Koda predmeta]],Tabela13[[Course/Subject code]:[Note]],4,FALSE)</f>
        <v>Department of English and American Studies</v>
      </c>
      <c r="T133" s="106" t="str">
        <f>VLOOKUP(Tabela1[[#This Row],[Koda predmeta]],Tabela13[[Course/Subject code]:[Note]],7,FALSE)</f>
        <v>Summer</v>
      </c>
      <c r="U133" s="106">
        <f>VLOOKUP(Tabela1[[#This Row],[Koda predmeta]],Tabela13[[Course/Subject code]:[Note]],10,FALSE)</f>
        <v>0</v>
      </c>
      <c r="V133" s="106" t="str">
        <f>VLOOKUP(Tabela1[[#This Row],[Koda predmeta]],Tabela13[[Course/Subject code]:[Note]],11,FALSE)</f>
        <v>Elective course. Subject to availability at the beginning of the semester.</v>
      </c>
    </row>
    <row r="134" spans="1:23" s="106" customFormat="1" hidden="1" x14ac:dyDescent="0.25">
      <c r="A134" s="109"/>
      <c r="B134" s="109" t="s">
        <v>1213</v>
      </c>
      <c r="C134" s="111" t="s">
        <v>2044</v>
      </c>
      <c r="D134" s="111" t="s">
        <v>2043</v>
      </c>
      <c r="E134" s="109" t="str">
        <f>IFERROR(VLOOKUP(Tabela1[[#This Row],[Priimek]],'Seznam prijav AIPS'!$F$2:$W$100,11,FALSE),"")</f>
        <v>doretagollo85@gmail.com</v>
      </c>
      <c r="F134" s="143" t="s">
        <v>2689</v>
      </c>
      <c r="G134" s="109" t="s">
        <v>2690</v>
      </c>
      <c r="H134" s="109" t="str">
        <f>VLOOKUP(Tabela1[[#This Row],[Fakulteta koda]],Sporazumi!$C$2:$K$237,2,FALSE)</f>
        <v>UNIVERSITAT DE VALENCIA (ESTUDI GENERAL) UVEG</v>
      </c>
      <c r="I134" s="111" t="s">
        <v>1763</v>
      </c>
      <c r="J134" s="109" t="s">
        <v>1225</v>
      </c>
      <c r="K134" s="126" t="s">
        <v>2691</v>
      </c>
      <c r="L134" s="153" t="s">
        <v>149</v>
      </c>
      <c r="M134" s="109" t="str">
        <f>VLOOKUP(Tabela1[[#This Row],[Koda predmeta]],Tabela13[[Course/Subject code]:[Note]],2,FALSE)</f>
        <v>MODERNA POEZIJA V ANGLEŠČINI</v>
      </c>
      <c r="N134" s="109" t="str">
        <f>VLOOKUP(Tabela1[[#This Row],[Koda predmeta]],Tabela13[[Course/Subject code]:[Note]],3,FALSE)</f>
        <v>MODERN ENGLISH POETRY</v>
      </c>
      <c r="O134" s="198"/>
      <c r="P134" s="113">
        <f>IF(VLOOKUP(Tabela1[[#This Row],[Koda predmeta]],Tabela13[[Course/Subject code]:[Note]],9,FALSE)&gt;0,VLOOKUP(Tabela1[[#This Row],[Koda predmeta]],Tabela13[[Course/Subject code]:[Note]],9,FALSE),"")</f>
        <v>3</v>
      </c>
      <c r="Q134" s="113">
        <f>IFERROR(Tabela1[[#This Row],[Kvote na predmetu]]-COUNTIFS(L:L,Tabela1[[#This Row],[Koda predmeta]],O:O,""),"")</f>
        <v>1</v>
      </c>
      <c r="R134" s="109"/>
      <c r="S134" s="109" t="str">
        <f>VLOOKUP(Tabela1[[#This Row],[Koda predmeta]],Tabela13[[Course/Subject code]:[Note]],4,FALSE)</f>
        <v>Department of English and American Studies</v>
      </c>
      <c r="T134" s="109" t="str">
        <f>VLOOKUP(Tabela1[[#This Row],[Koda predmeta]],Tabela13[[Course/Subject code]:[Note]],7,FALSE)</f>
        <v>Winter</v>
      </c>
      <c r="U134" s="109" t="str">
        <f>VLOOKUP(Tabela1[[#This Row],[Koda predmeta]],Tabela13[[Course/Subject code]:[Note]],10,FALSE)</f>
        <v>Only master level students of English. Lecturer Michelle Gadpaille</v>
      </c>
      <c r="V134" s="109" t="s">
        <v>3011</v>
      </c>
      <c r="W134" s="109"/>
    </row>
    <row r="135" spans="1:23" s="106" customFormat="1" x14ac:dyDescent="0.25">
      <c r="A135" s="17"/>
      <c r="B135" s="17" t="s">
        <v>1213</v>
      </c>
      <c r="C135" s="18" t="s">
        <v>1875</v>
      </c>
      <c r="D135" s="18" t="s">
        <v>1874</v>
      </c>
      <c r="E135" s="17" t="str">
        <f>IFERROR(VLOOKUP(Tabela1[[#This Row],[Priimek]],'Seznam prijav AIPS'!$F$2:$W$100,11,FALSE),"")</f>
        <v>aenesozalp@gmail.com</v>
      </c>
      <c r="F135" s="19" t="s">
        <v>1741</v>
      </c>
      <c r="G135" s="17" t="s">
        <v>2190</v>
      </c>
      <c r="H135" s="43" t="str">
        <f>VLOOKUP(Tabela1[[#This Row],[Fakulteta koda]],Sporazumi!$C$2:$K$237,2,FALSE)</f>
        <v>KAFKAS UNIVERSITESI</v>
      </c>
      <c r="I135" s="18" t="s">
        <v>1760</v>
      </c>
      <c r="J135" s="43" t="str">
        <f>VLOOKUP(Tabela1[[#This Row],[Fakulteta koda]],Sporazumi!$C$2:$K$237,6,FALSE)</f>
        <v>Education</v>
      </c>
      <c r="K135" s="46" t="str">
        <f>VLOOKUP(Tabela1[[#This Row],[Fakulteta koda]],Sporazumi!$C$2:$K$237,9,FALSE)</f>
        <v>*</v>
      </c>
      <c r="L135" s="18" t="s">
        <v>112</v>
      </c>
      <c r="M135" s="17" t="str">
        <f>VLOOKUP(Tabela1[[#This Row],[Koda predmeta]],Tabela13[[Course/Subject code]:[Note]],2,FALSE)</f>
        <v>ANGLEŠKI JEZIK – UVOD V  DISKURZNO ANALIZO</v>
      </c>
      <c r="N135" s="17" t="str">
        <f>VLOOKUP(Tabela1[[#This Row],[Koda predmeta]],Tabela13[[Course/Subject code]:[Note]],3,FALSE)</f>
        <v>ENGLISH LANGUAGE – INTRODUCTION TO DISCOURSE ANALYSIS</v>
      </c>
      <c r="O135" s="21"/>
      <c r="P135" s="22">
        <f>IF(VLOOKUP(Tabela1[[#This Row],[Koda predmeta]],Tabela13[[Course/Subject code]:[Note]],9,FALSE)&gt;0,VLOOKUP(Tabela1[[#This Row],[Koda predmeta]],Tabela13[[Course/Subject code]:[Note]],9,FALSE),"")</f>
        <v>6</v>
      </c>
      <c r="Q135" s="22">
        <f>IFERROR(Tabela1[[#This Row],[Kvote na predmetu]]-COUNTIFS(L:L,Tabela1[[#This Row],[Koda predmeta]],O:O,""),"")</f>
        <v>0</v>
      </c>
      <c r="R135" s="17"/>
      <c r="S135" s="17" t="str">
        <f>VLOOKUP(Tabela1[[#This Row],[Koda predmeta]],Tabela13[[Course/Subject code]:[Note]],4,FALSE)</f>
        <v>Department of English and American Studies</v>
      </c>
      <c r="T135" s="17" t="str">
        <f>VLOOKUP(Tabela1[[#This Row],[Koda predmeta]],Tabela13[[Course/Subject code]:[Note]],7,FALSE)</f>
        <v>Winter</v>
      </c>
      <c r="U135" s="17" t="str">
        <f>VLOOKUP(Tabela1[[#This Row],[Koda predmeta]],Tabela13[[Course/Subject code]:[Note]],10,FALSE)</f>
        <v>Only students of English</v>
      </c>
      <c r="V135" s="17">
        <f>VLOOKUP(Tabela1[[#This Row],[Koda predmeta]],Tabela13[[Course/Subject code]:[Note]],11,FALSE)</f>
        <v>0</v>
      </c>
      <c r="W135" s="17"/>
    </row>
    <row r="136" spans="1:23" s="58" customFormat="1" x14ac:dyDescent="0.25">
      <c r="A136" s="17"/>
      <c r="B136" s="17" t="s">
        <v>1213</v>
      </c>
      <c r="C136" s="18" t="s">
        <v>2095</v>
      </c>
      <c r="D136" s="18" t="s">
        <v>2094</v>
      </c>
      <c r="E136" s="17" t="str">
        <f>IFERROR(VLOOKUP(Tabela1[[#This Row],[Priimek]],'Seznam prijav AIPS'!$F$2:$W$100,11,FALSE),"")</f>
        <v>okmenevin48@gmail.com</v>
      </c>
      <c r="F136" s="19" t="s">
        <v>1707</v>
      </c>
      <c r="G136" s="17" t="s">
        <v>2190</v>
      </c>
      <c r="H136" s="43" t="str">
        <f>VLOOKUP(Tabela1[[#This Row],[Fakulteta koda]],Sporazumi!$C$2:$K$237,2,FALSE)</f>
        <v>PAMUKKALE UNIVERSITESI</v>
      </c>
      <c r="I136" s="18" t="s">
        <v>1760</v>
      </c>
      <c r="J136" s="43" t="str">
        <f>VLOOKUP(Tabela1[[#This Row],[Fakulteta koda]],Sporazumi!$C$2:$K$237,6,FALSE)</f>
        <v>Language acquisition</v>
      </c>
      <c r="K136" s="46">
        <f>VLOOKUP(Tabela1[[#This Row],[Fakulteta koda]],Sporazumi!$C$2:$K$237,9,FALSE)</f>
        <v>6</v>
      </c>
      <c r="L136" s="18" t="s">
        <v>112</v>
      </c>
      <c r="M136" s="17" t="str">
        <f>VLOOKUP(Tabela1[[#This Row],[Koda predmeta]],Tabela13[[Course/Subject code]:[Note]],2,FALSE)</f>
        <v>ANGLEŠKI JEZIK – UVOD V  DISKURZNO ANALIZO</v>
      </c>
      <c r="N136" s="17" t="str">
        <f>VLOOKUP(Tabela1[[#This Row],[Koda predmeta]],Tabela13[[Course/Subject code]:[Note]],3,FALSE)</f>
        <v>ENGLISH LANGUAGE – INTRODUCTION TO DISCOURSE ANALYSIS</v>
      </c>
      <c r="O136" s="22"/>
      <c r="P136" s="22">
        <f>IF(VLOOKUP(Tabela1[[#This Row],[Koda predmeta]],Tabela13[[Course/Subject code]:[Note]],9,FALSE)&gt;0,VLOOKUP(Tabela1[[#This Row],[Koda predmeta]],Tabela13[[Course/Subject code]:[Note]],9,FALSE),"")</f>
        <v>6</v>
      </c>
      <c r="Q136" s="22">
        <f>IFERROR(Tabela1[[#This Row],[Kvote na predmetu]]-COUNTIFS(L:L,Tabela1[[#This Row],[Koda predmeta]],O:O,""),"")</f>
        <v>0</v>
      </c>
      <c r="R136" s="17"/>
      <c r="S136" s="17" t="str">
        <f>VLOOKUP(Tabela1[[#This Row],[Koda predmeta]],Tabela13[[Course/Subject code]:[Note]],4,FALSE)</f>
        <v>Department of English and American Studies</v>
      </c>
      <c r="T136" s="17" t="str">
        <f>VLOOKUP(Tabela1[[#This Row],[Koda predmeta]],Tabela13[[Course/Subject code]:[Note]],7,FALSE)</f>
        <v>Winter</v>
      </c>
      <c r="U136" s="17" t="str">
        <f>VLOOKUP(Tabela1[[#This Row],[Koda predmeta]],Tabela13[[Course/Subject code]:[Note]],10,FALSE)</f>
        <v>Only students of English</v>
      </c>
      <c r="V136" s="17">
        <f>VLOOKUP(Tabela1[[#This Row],[Koda predmeta]],Tabela13[[Course/Subject code]:[Note]],11,FALSE)</f>
        <v>0</v>
      </c>
      <c r="W136" s="17"/>
    </row>
    <row r="137" spans="1:23" s="58" customFormat="1" x14ac:dyDescent="0.25">
      <c r="A137" s="155"/>
      <c r="B137" s="155" t="s">
        <v>1213</v>
      </c>
      <c r="C137" s="129" t="s">
        <v>3045</v>
      </c>
      <c r="D137" s="129" t="s">
        <v>3046</v>
      </c>
      <c r="E137" s="155" t="s">
        <v>3048</v>
      </c>
      <c r="F137" s="215" t="s">
        <v>1587</v>
      </c>
      <c r="G137" s="155" t="s">
        <v>2190</v>
      </c>
      <c r="H137" s="155" t="str">
        <f>VLOOKUP(Tabela1[[#This Row],[Fakulteta koda]],Sporazumi!$C$2:$K$237,2,FALSE)</f>
        <v>SOUTH EAST EUROPEAN UNIVERSITY TETOVO</v>
      </c>
      <c r="I137" s="216" t="s">
        <v>3047</v>
      </c>
      <c r="J137" s="155" t="str">
        <f>VLOOKUP(Tabela1[[#This Row],[Fakulteta koda]],Sporazumi!$C$2:$K$237,6,FALSE)</f>
        <v>Language acquisition</v>
      </c>
      <c r="K137" s="217">
        <f>VLOOKUP(Tabela1[[#This Row],[Fakulteta koda]],Sporazumi!$C$2:$K$237,9,FALSE)</f>
        <v>2</v>
      </c>
      <c r="L137" s="129" t="s">
        <v>112</v>
      </c>
      <c r="M137" s="155" t="str">
        <f>VLOOKUP(Tabela1[[#This Row],[Koda predmeta]],Tabela13[[Course/Subject code]:[Note]],2,FALSE)</f>
        <v>ANGLEŠKI JEZIK – UVOD V  DISKURZNO ANALIZO</v>
      </c>
      <c r="N137" s="155" t="str">
        <f>VLOOKUP(Tabela1[[#This Row],[Koda predmeta]],Tabela13[[Course/Subject code]:[Note]],3,FALSE)</f>
        <v>ENGLISH LANGUAGE – INTRODUCTION TO DISCOURSE ANALYSIS</v>
      </c>
      <c r="O137" s="218"/>
      <c r="P137" s="218">
        <f>IF(VLOOKUP(Tabela1[[#This Row],[Koda predmeta]],Tabela13[[Course/Subject code]:[Note]],9,FALSE)&gt;0,VLOOKUP(Tabela1[[#This Row],[Koda predmeta]],Tabela13[[Course/Subject code]:[Note]],9,FALSE),"")</f>
        <v>6</v>
      </c>
      <c r="Q137" s="218">
        <f>IFERROR(Tabela1[[#This Row],[Kvote na predmetu]]-COUNTIFS(L:L,Tabela1[[#This Row],[Koda predmeta]],O:O,""),"")</f>
        <v>0</v>
      </c>
      <c r="R137" s="155"/>
      <c r="S137" s="155" t="str">
        <f>VLOOKUP(Tabela1[[#This Row],[Koda predmeta]],Tabela13[[Course/Subject code]:[Note]],4,FALSE)</f>
        <v>Department of English and American Studies</v>
      </c>
      <c r="T137" s="155" t="str">
        <f>VLOOKUP(Tabela1[[#This Row],[Koda predmeta]],Tabela13[[Course/Subject code]:[Note]],7,FALSE)</f>
        <v>Winter</v>
      </c>
      <c r="U137" s="155" t="str">
        <f>VLOOKUP(Tabela1[[#This Row],[Koda predmeta]],Tabela13[[Course/Subject code]:[Note]],10,FALSE)</f>
        <v>Only students of English</v>
      </c>
      <c r="V137" s="155">
        <f>VLOOKUP(Tabela1[[#This Row],[Koda predmeta]],Tabela13[[Course/Subject code]:[Note]],11,FALSE)</f>
        <v>0</v>
      </c>
      <c r="W137" s="155"/>
    </row>
    <row r="138" spans="1:23" s="106" customFormat="1" x14ac:dyDescent="0.25">
      <c r="A138" s="129"/>
      <c r="B138" s="129" t="s">
        <v>1213</v>
      </c>
      <c r="C138" s="138" t="s">
        <v>2473</v>
      </c>
      <c r="D138" s="138" t="s">
        <v>2472</v>
      </c>
      <c r="E138" s="129" t="str">
        <f>IFERROR(VLOOKUP(Tabela1[[#This Row],[Priimek]],'Seznam prijav AIPS'!$F$2:$W$100,11,FALSE),"")</f>
        <v>jiamingjin287@gmail.com</v>
      </c>
      <c r="F138" s="130"/>
      <c r="G138" s="129" t="s">
        <v>2709</v>
      </c>
      <c r="H138" s="129" t="s">
        <v>2733</v>
      </c>
      <c r="I138" s="131" t="s">
        <v>2536</v>
      </c>
      <c r="J138" s="129"/>
      <c r="K138" s="132"/>
      <c r="L138" s="225" t="s">
        <v>112</v>
      </c>
      <c r="M138" s="129" t="str">
        <f>VLOOKUP(Tabela1[[#This Row],[Koda predmeta]],Tabela13[[Course/Subject code]:[Note]],2,FALSE)</f>
        <v>ANGLEŠKI JEZIK – UVOD V  DISKURZNO ANALIZO</v>
      </c>
      <c r="N138" s="129" t="str">
        <f>VLOOKUP(Tabela1[[#This Row],[Koda predmeta]],Tabela13[[Course/Subject code]:[Note]],3,FALSE)</f>
        <v>ENGLISH LANGUAGE – INTRODUCTION TO DISCOURSE ANALYSIS</v>
      </c>
      <c r="O138" s="133"/>
      <c r="P138" s="134">
        <f>IF(VLOOKUP(Tabela1[[#This Row],[Koda predmeta]],Tabela13[[Course/Subject code]:[Note]],9,FALSE)&gt;0,VLOOKUP(Tabela1[[#This Row],[Koda predmeta]],Tabela13[[Course/Subject code]:[Note]],9,FALSE),"")</f>
        <v>6</v>
      </c>
      <c r="Q138" s="135">
        <f>IFERROR(Tabela1[[#This Row],[Kvote na predmetu]]-COUNTIFS(L:L,Tabela1[[#This Row],[Koda predmeta]],O:O,""),"")</f>
        <v>0</v>
      </c>
      <c r="R138" s="129"/>
      <c r="S138" s="129" t="str">
        <f>VLOOKUP(Tabela1[[#This Row],[Koda predmeta]],Tabela13[[Course/Subject code]:[Note]],4,FALSE)</f>
        <v>Department of English and American Studies</v>
      </c>
      <c r="T138" s="129" t="str">
        <f>VLOOKUP(Tabela1[[#This Row],[Koda predmeta]],Tabela13[[Course/Subject code]:[Note]],7,FALSE)</f>
        <v>Winter</v>
      </c>
      <c r="U138" s="129" t="str">
        <f>VLOOKUP(Tabela1[[#This Row],[Koda predmeta]],Tabela13[[Course/Subject code]:[Note]],10,FALSE)</f>
        <v>Only students of English</v>
      </c>
      <c r="V138" s="129">
        <f>VLOOKUP(Tabela1[[#This Row],[Koda predmeta]],Tabela13[[Course/Subject code]:[Note]],11,FALSE)</f>
        <v>0</v>
      </c>
      <c r="W138" s="155"/>
    </row>
    <row r="139" spans="1:23" s="58" customFormat="1" x14ac:dyDescent="0.25">
      <c r="A139" s="129"/>
      <c r="B139" s="129" t="s">
        <v>1213</v>
      </c>
      <c r="C139" s="138" t="s">
        <v>2461</v>
      </c>
      <c r="D139" s="138" t="s">
        <v>2460</v>
      </c>
      <c r="E139" s="129" t="str">
        <f>IFERROR(VLOOKUP(Tabela1[[#This Row],[Priimek]],'Seznam prijav AIPS'!$F$2:$W$100,11,FALSE),"")</f>
        <v>janezhou307@gmail.com</v>
      </c>
      <c r="F139" s="130"/>
      <c r="G139" s="129" t="s">
        <v>2709</v>
      </c>
      <c r="H139" s="129" t="s">
        <v>2733</v>
      </c>
      <c r="I139" s="131" t="s">
        <v>2536</v>
      </c>
      <c r="J139" s="129"/>
      <c r="K139" s="132"/>
      <c r="L139" s="225" t="s">
        <v>112</v>
      </c>
      <c r="M139" s="129" t="str">
        <f>VLOOKUP(Tabela1[[#This Row],[Koda predmeta]],Tabela13[[Course/Subject code]:[Note]],2,FALSE)</f>
        <v>ANGLEŠKI JEZIK – UVOD V  DISKURZNO ANALIZO</v>
      </c>
      <c r="N139" s="129" t="str">
        <f>VLOOKUP(Tabela1[[#This Row],[Koda predmeta]],Tabela13[[Course/Subject code]:[Note]],3,FALSE)</f>
        <v>ENGLISH LANGUAGE – INTRODUCTION TO DISCOURSE ANALYSIS</v>
      </c>
      <c r="O139" s="133"/>
      <c r="P139" s="134">
        <f>IF(VLOOKUP(Tabela1[[#This Row],[Koda predmeta]],Tabela13[[Course/Subject code]:[Note]],9,FALSE)&gt;0,VLOOKUP(Tabela1[[#This Row],[Koda predmeta]],Tabela13[[Course/Subject code]:[Note]],9,FALSE),"")</f>
        <v>6</v>
      </c>
      <c r="Q139" s="135">
        <f>IFERROR(Tabela1[[#This Row],[Kvote na predmetu]]-COUNTIFS(L:L,Tabela1[[#This Row],[Koda predmeta]],O:O,""),"")</f>
        <v>0</v>
      </c>
      <c r="R139" s="129"/>
      <c r="S139" s="129" t="str">
        <f>VLOOKUP(Tabela1[[#This Row],[Koda predmeta]],Tabela13[[Course/Subject code]:[Note]],4,FALSE)</f>
        <v>Department of English and American Studies</v>
      </c>
      <c r="T139" s="129" t="str">
        <f>VLOOKUP(Tabela1[[#This Row],[Koda predmeta]],Tabela13[[Course/Subject code]:[Note]],7,FALSE)</f>
        <v>Winter</v>
      </c>
      <c r="U139" s="129" t="str">
        <f>VLOOKUP(Tabela1[[#This Row],[Koda predmeta]],Tabela13[[Course/Subject code]:[Note]],10,FALSE)</f>
        <v>Only students of English</v>
      </c>
      <c r="V139" s="129">
        <f>VLOOKUP(Tabela1[[#This Row],[Koda predmeta]],Tabela13[[Course/Subject code]:[Note]],11,FALSE)</f>
        <v>0</v>
      </c>
      <c r="W139" s="155"/>
    </row>
    <row r="140" spans="1:23" s="58" customFormat="1" x14ac:dyDescent="0.25">
      <c r="A140" s="109"/>
      <c r="B140" s="109" t="s">
        <v>1213</v>
      </c>
      <c r="C140" s="109" t="s">
        <v>2720</v>
      </c>
      <c r="D140" s="109" t="s">
        <v>2721</v>
      </c>
      <c r="E140" s="109" t="s">
        <v>2722</v>
      </c>
      <c r="F140" s="146" t="s">
        <v>2692</v>
      </c>
      <c r="G140" s="109" t="s">
        <v>2690</v>
      </c>
      <c r="H140" s="109" t="str">
        <f>VLOOKUP(Tabela1[[#This Row],[Fakulteta koda]],Sporazumi!$C$2:$K$237,2,FALSE)</f>
        <v>UNIVERSIDAD DE LA LAGUNA</v>
      </c>
      <c r="I140" s="111" t="s">
        <v>1763</v>
      </c>
      <c r="J140" s="109" t="s">
        <v>1273</v>
      </c>
      <c r="K140" s="112">
        <v>3</v>
      </c>
      <c r="L140" s="98" t="s">
        <v>112</v>
      </c>
      <c r="M140" s="109" t="str">
        <f>VLOOKUP(Tabela1[[#This Row],[Koda predmeta]],Tabela13[[Course/Subject code]:[Note]],2,FALSE)</f>
        <v>ANGLEŠKI JEZIK – UVOD V  DISKURZNO ANALIZO</v>
      </c>
      <c r="N140" s="109" t="str">
        <f>VLOOKUP(Tabela1[[#This Row],[Koda predmeta]],Tabela13[[Course/Subject code]:[Note]],3,FALSE)</f>
        <v>ENGLISH LANGUAGE – INTRODUCTION TO DISCOURSE ANALYSIS</v>
      </c>
      <c r="O140" s="113"/>
      <c r="P140" s="113">
        <f>IF(VLOOKUP(Tabela1[[#This Row],[Koda predmeta]],Tabela13[[Course/Subject code]:[Note]],9,FALSE)&gt;0,VLOOKUP(Tabela1[[#This Row],[Koda predmeta]],Tabela13[[Course/Subject code]:[Note]],9,FALSE),"")</f>
        <v>6</v>
      </c>
      <c r="Q140" s="113">
        <f>IFERROR(Tabela1[[#This Row],[Kvote na predmetu]]-COUNTIFS(L:L,Tabela1[[#This Row],[Koda predmeta]],O:O,""),"")</f>
        <v>0</v>
      </c>
      <c r="R140" s="109"/>
      <c r="S140" s="109" t="str">
        <f>VLOOKUP(Tabela1[[#This Row],[Koda predmeta]],Tabela13[[Course/Subject code]:[Note]],4,FALSE)</f>
        <v>Department of English and American Studies</v>
      </c>
      <c r="T140" s="109" t="str">
        <f>VLOOKUP(Tabela1[[#This Row],[Koda predmeta]],Tabela13[[Course/Subject code]:[Note]],7,FALSE)</f>
        <v>Winter</v>
      </c>
      <c r="U140" s="109" t="str">
        <f>VLOOKUP(Tabela1[[#This Row],[Koda predmeta]],Tabela13[[Course/Subject code]:[Note]],10,FALSE)</f>
        <v>Only students of English</v>
      </c>
      <c r="V140" s="109">
        <f>VLOOKUP(Tabela1[[#This Row],[Koda predmeta]],Tabela13[[Course/Subject code]:[Note]],11,FALSE)</f>
        <v>0</v>
      </c>
      <c r="W140" s="109"/>
    </row>
    <row r="141" spans="1:23" s="58" customFormat="1" x14ac:dyDescent="0.25">
      <c r="A141" s="17"/>
      <c r="B141" s="17" t="s">
        <v>1213</v>
      </c>
      <c r="C141" s="18" t="s">
        <v>1875</v>
      </c>
      <c r="D141" s="18" t="s">
        <v>1874</v>
      </c>
      <c r="E141" s="17" t="str">
        <f>IFERROR(VLOOKUP(Tabela1[[#This Row],[Priimek]],'Seznam prijav AIPS'!$F$2:$W$100,11,FALSE),"")</f>
        <v>aenesozalp@gmail.com</v>
      </c>
      <c r="F141" s="19" t="s">
        <v>1741</v>
      </c>
      <c r="G141" s="17" t="s">
        <v>2190</v>
      </c>
      <c r="H141" s="43" t="str">
        <f>VLOOKUP(Tabela1[[#This Row],[Fakulteta koda]],Sporazumi!$C$2:$K$237,2,FALSE)</f>
        <v>KAFKAS UNIVERSITESI</v>
      </c>
      <c r="I141" s="18" t="s">
        <v>1760</v>
      </c>
      <c r="J141" s="43" t="str">
        <f>VLOOKUP(Tabela1[[#This Row],[Fakulteta koda]],Sporazumi!$C$2:$K$237,6,FALSE)</f>
        <v>Education</v>
      </c>
      <c r="K141" s="46" t="str">
        <f>VLOOKUP(Tabela1[[#This Row],[Fakulteta koda]],Sporazumi!$C$2:$K$237,9,FALSE)</f>
        <v>*</v>
      </c>
      <c r="L141" s="18" t="s">
        <v>59</v>
      </c>
      <c r="M141" s="17" t="str">
        <f>VLOOKUP(Tabela1[[#This Row],[Koda predmeta]],Tabela13[[Course/Subject code]:[Note]],2,FALSE)</f>
        <v>ANGLEŠKI JEZIK – UVOD V ANGLEŠKO JEZIKOSLOVJE</v>
      </c>
      <c r="N141" s="17" t="str">
        <f>VLOOKUP(Tabela1[[#This Row],[Koda predmeta]],Tabela13[[Course/Subject code]:[Note]],3,FALSE)</f>
        <v>ENGLISH LANGUAGE – INTRODUCTION TO ENGLISH LINGUISTICS</v>
      </c>
      <c r="O141" s="21"/>
      <c r="P141" s="22">
        <f>IF(VLOOKUP(Tabela1[[#This Row],[Koda predmeta]],Tabela13[[Course/Subject code]:[Note]],9,FALSE)&gt;0,VLOOKUP(Tabela1[[#This Row],[Koda predmeta]],Tabela13[[Course/Subject code]:[Note]],9,FALSE),"")</f>
        <v>8</v>
      </c>
      <c r="Q141" s="22">
        <f>IFERROR(Tabela1[[#This Row],[Kvote na predmetu]]-COUNTIFS(L:L,Tabela1[[#This Row],[Koda predmeta]],O:O,""),"")</f>
        <v>-2</v>
      </c>
      <c r="R141" s="17"/>
      <c r="S141" s="17" t="str">
        <f>VLOOKUP(Tabela1[[#This Row],[Koda predmeta]],Tabela13[[Course/Subject code]:[Note]],4,FALSE)</f>
        <v>Department of English and American Studies</v>
      </c>
      <c r="T141" s="17" t="str">
        <f>VLOOKUP(Tabela1[[#This Row],[Koda predmeta]],Tabela13[[Course/Subject code]:[Note]],7,FALSE)</f>
        <v>Winter</v>
      </c>
      <c r="U141" s="17" t="str">
        <f>VLOOKUP(Tabela1[[#This Row],[Koda predmeta]],Tabela13[[Course/Subject code]:[Note]],10,FALSE)</f>
        <v>Only students of English</v>
      </c>
      <c r="V141" s="17">
        <f>VLOOKUP(Tabela1[[#This Row],[Koda predmeta]],Tabela13[[Course/Subject code]:[Note]],11,FALSE)</f>
        <v>0</v>
      </c>
      <c r="W141" s="17"/>
    </row>
    <row r="142" spans="1:23" s="58" customFormat="1" x14ac:dyDescent="0.25">
      <c r="A142" s="97"/>
      <c r="B142" s="97" t="s">
        <v>1213</v>
      </c>
      <c r="C142" s="98" t="s">
        <v>2843</v>
      </c>
      <c r="D142" s="98" t="s">
        <v>2842</v>
      </c>
      <c r="E142" s="97" t="str">
        <f>IFERROR(VLOOKUP(Tabela1[[#This Row],[Priimek]],'Seznam prijav AIPS'!$F$2:$W$100,11,FALSE),"")</f>
        <v>alejandraa.sgd@gmail.com</v>
      </c>
      <c r="F142" s="99" t="s">
        <v>2692</v>
      </c>
      <c r="G142" s="97"/>
      <c r="H142" s="97" t="s">
        <v>3015</v>
      </c>
      <c r="I142" s="111" t="s">
        <v>1763</v>
      </c>
      <c r="J142" s="97" t="s">
        <v>3016</v>
      </c>
      <c r="K142" s="100">
        <f>VLOOKUP(Tabela1[[#This Row],[Fakulteta koda]],Sporazumi!$C$2:$K$237,9,FALSE)</f>
        <v>7</v>
      </c>
      <c r="L142" s="97" t="s">
        <v>59</v>
      </c>
      <c r="M142" s="97" t="str">
        <f>VLOOKUP(Tabela1[[#This Row],[Koda predmeta]],Tabela13[[Course/Subject code]:[Note]],2,FALSE)</f>
        <v>ANGLEŠKI JEZIK – UVOD V ANGLEŠKO JEZIKOSLOVJE</v>
      </c>
      <c r="N142" s="97" t="str">
        <f>VLOOKUP(Tabela1[[#This Row],[Koda predmeta]],Tabela13[[Course/Subject code]:[Note]],3,FALSE)</f>
        <v>ENGLISH LANGUAGE – INTRODUCTION TO ENGLISH LINGUISTICS</v>
      </c>
      <c r="O142" s="101"/>
      <c r="P142" s="102">
        <f>IF(VLOOKUP(Tabela1[[#This Row],[Koda predmeta]],Tabela13[[Course/Subject code]:[Note]],9,FALSE)&gt;0,VLOOKUP(Tabela1[[#This Row],[Koda predmeta]],Tabela13[[Course/Subject code]:[Note]],9,FALSE),"")</f>
        <v>8</v>
      </c>
      <c r="Q142" s="103">
        <f>IFERROR(Tabela1[[#This Row],[Kvote na predmetu]]-COUNTIFS(L:L,Tabela1[[#This Row],[Koda predmeta]],O:O,""),"")</f>
        <v>-2</v>
      </c>
      <c r="R142" s="97"/>
      <c r="S142" s="97" t="str">
        <f>VLOOKUP(Tabela1[[#This Row],[Koda predmeta]],Tabela13[[Course/Subject code]:[Note]],4,FALSE)</f>
        <v>Department of English and American Studies</v>
      </c>
      <c r="T142" s="97" t="str">
        <f>VLOOKUP(Tabela1[[#This Row],[Koda predmeta]],Tabela13[[Course/Subject code]:[Note]],7,FALSE)</f>
        <v>Winter</v>
      </c>
      <c r="U142" s="97" t="str">
        <f>VLOOKUP(Tabela1[[#This Row],[Koda predmeta]],Tabela13[[Course/Subject code]:[Note]],10,FALSE)</f>
        <v>Only students of English</v>
      </c>
      <c r="V142" s="97">
        <f>VLOOKUP(Tabela1[[#This Row],[Koda predmeta]],Tabela13[[Course/Subject code]:[Note]],11,FALSE)</f>
        <v>0</v>
      </c>
      <c r="W142" s="105"/>
    </row>
    <row r="143" spans="1:23" s="58" customFormat="1" x14ac:dyDescent="0.25">
      <c r="A143" s="17"/>
      <c r="B143" s="17" t="s">
        <v>1213</v>
      </c>
      <c r="C143" s="18" t="s">
        <v>2095</v>
      </c>
      <c r="D143" s="18" t="s">
        <v>2094</v>
      </c>
      <c r="E143" s="17" t="str">
        <f>IFERROR(VLOOKUP(Tabela1[[#This Row],[Priimek]],'Seznam prijav AIPS'!$F$2:$W$100,11,FALSE),"")</f>
        <v>okmenevin48@gmail.com</v>
      </c>
      <c r="F143" s="19" t="s">
        <v>1707</v>
      </c>
      <c r="G143" s="17" t="s">
        <v>2190</v>
      </c>
      <c r="H143" s="43" t="str">
        <f>VLOOKUP(Tabela1[[#This Row],[Fakulteta koda]],Sporazumi!$C$2:$K$237,2,FALSE)</f>
        <v>PAMUKKALE UNIVERSITESI</v>
      </c>
      <c r="I143" s="18" t="s">
        <v>1760</v>
      </c>
      <c r="J143" s="43" t="str">
        <f>VLOOKUP(Tabela1[[#This Row],[Fakulteta koda]],Sporazumi!$C$2:$K$237,6,FALSE)</f>
        <v>Language acquisition</v>
      </c>
      <c r="K143" s="46">
        <f>VLOOKUP(Tabela1[[#This Row],[Fakulteta koda]],Sporazumi!$C$2:$K$237,9,FALSE)</f>
        <v>6</v>
      </c>
      <c r="L143" s="18" t="s">
        <v>59</v>
      </c>
      <c r="M143" s="17" t="str">
        <f>VLOOKUP(Tabela1[[#This Row],[Koda predmeta]],Tabela13[[Course/Subject code]:[Note]],2,FALSE)</f>
        <v>ANGLEŠKI JEZIK – UVOD V ANGLEŠKO JEZIKOSLOVJE</v>
      </c>
      <c r="N143" s="17" t="str">
        <f>VLOOKUP(Tabela1[[#This Row],[Koda predmeta]],Tabela13[[Course/Subject code]:[Note]],3,FALSE)</f>
        <v>ENGLISH LANGUAGE – INTRODUCTION TO ENGLISH LINGUISTICS</v>
      </c>
      <c r="O143" s="22"/>
      <c r="P143" s="22">
        <f>IF(VLOOKUP(Tabela1[[#This Row],[Koda predmeta]],Tabela13[[Course/Subject code]:[Note]],9,FALSE)&gt;0,VLOOKUP(Tabela1[[#This Row],[Koda predmeta]],Tabela13[[Course/Subject code]:[Note]],9,FALSE),"")</f>
        <v>8</v>
      </c>
      <c r="Q143" s="22">
        <f>IFERROR(Tabela1[[#This Row],[Kvote na predmetu]]-COUNTIFS(L:L,Tabela1[[#This Row],[Koda predmeta]],O:O,""),"")</f>
        <v>-2</v>
      </c>
      <c r="R143" s="17"/>
      <c r="S143" s="17" t="str">
        <f>VLOOKUP(Tabela1[[#This Row],[Koda predmeta]],Tabela13[[Course/Subject code]:[Note]],4,FALSE)</f>
        <v>Department of English and American Studies</v>
      </c>
      <c r="T143" s="17" t="str">
        <f>VLOOKUP(Tabela1[[#This Row],[Koda predmeta]],Tabela13[[Course/Subject code]:[Note]],7,FALSE)</f>
        <v>Winter</v>
      </c>
      <c r="U143" s="17" t="str">
        <f>VLOOKUP(Tabela1[[#This Row],[Koda predmeta]],Tabela13[[Course/Subject code]:[Note]],10,FALSE)</f>
        <v>Only students of English</v>
      </c>
      <c r="V143" s="17">
        <f>VLOOKUP(Tabela1[[#This Row],[Koda predmeta]],Tabela13[[Course/Subject code]:[Note]],11,FALSE)</f>
        <v>0</v>
      </c>
      <c r="W143" s="17"/>
    </row>
    <row r="144" spans="1:23" s="158" customFormat="1" hidden="1" x14ac:dyDescent="0.25">
      <c r="A144" s="155"/>
      <c r="B144" s="155" t="s">
        <v>1213</v>
      </c>
      <c r="C144" s="137" t="s">
        <v>3045</v>
      </c>
      <c r="D144" s="137" t="s">
        <v>3046</v>
      </c>
      <c r="E144" s="155" t="s">
        <v>3048</v>
      </c>
      <c r="F144" s="215" t="s">
        <v>1587</v>
      </c>
      <c r="G144" s="155" t="s">
        <v>2190</v>
      </c>
      <c r="H144" s="155" t="str">
        <f>VLOOKUP(Tabela1[[#This Row],[Fakulteta koda]],Sporazumi!$C$2:$K$237,2,FALSE)</f>
        <v>SOUTH EAST EUROPEAN UNIVERSITY TETOVO</v>
      </c>
      <c r="I144" s="216" t="s">
        <v>3047</v>
      </c>
      <c r="J144" s="155" t="str">
        <f>VLOOKUP(Tabela1[[#This Row],[Fakulteta koda]],Sporazumi!$C$2:$K$237,6,FALSE)</f>
        <v>Language acquisition</v>
      </c>
      <c r="K144" s="217">
        <f>VLOOKUP(Tabela1[[#This Row],[Fakulteta koda]],Sporazumi!$C$2:$K$237,9,FALSE)</f>
        <v>2</v>
      </c>
      <c r="L144" s="137" t="s">
        <v>1001</v>
      </c>
      <c r="M144" s="155" t="str">
        <f>VLOOKUP(Tabela1[[#This Row],[Koda predmeta]],Tabela13[[Course/Subject code]:[Note]],2,FALSE)</f>
        <v>METODOLOGIJA PEDAGOŠKEGA RAZISKOVANJA</v>
      </c>
      <c r="N144" s="155" t="str">
        <f>VLOOKUP(Tabela1[[#This Row],[Koda predmeta]],Tabela13[[Course/Subject code]:[Note]],3,FALSE)</f>
        <v>METHODOLOGY OF PEDAGOGICAL RESEARCH</v>
      </c>
      <c r="O144" s="218"/>
      <c r="P144" s="218">
        <f>IF(VLOOKUP(Tabela1[[#This Row],[Koda predmeta]],Tabela13[[Course/Subject code]:[Note]],9,FALSE)&gt;0,VLOOKUP(Tabela1[[#This Row],[Koda predmeta]],Tabela13[[Course/Subject code]:[Note]],9,FALSE),"")</f>
        <v>5</v>
      </c>
      <c r="Q144" s="218">
        <f>IFERROR(Tabela1[[#This Row],[Kvote na predmetu]]-COUNTIFS(L:L,Tabela1[[#This Row],[Koda predmeta]],O:O,""),"")</f>
        <v>2</v>
      </c>
      <c r="R144" s="155"/>
      <c r="S144" s="155" t="str">
        <f>VLOOKUP(Tabela1[[#This Row],[Koda predmeta]],Tabela13[[Course/Subject code]:[Note]],4,FALSE)</f>
        <v>Department of Pedagogy</v>
      </c>
      <c r="T144" s="155" t="str">
        <f>VLOOKUP(Tabela1[[#This Row],[Koda predmeta]],Tabela13[[Course/Subject code]:[Note]],7,FALSE)</f>
        <v>Winter</v>
      </c>
      <c r="U144" s="155" t="str">
        <f>VLOOKUP(Tabela1[[#This Row],[Koda predmeta]],Tabela13[[Course/Subject code]:[Note]],10,FALSE)</f>
        <v>Only for Faculty of Arts Erasmus students of Pedagogy</v>
      </c>
      <c r="V144" s="155">
        <f>VLOOKUP(Tabela1[[#This Row],[Koda predmeta]],Tabela13[[Course/Subject code]:[Note]],11,FALSE)</f>
        <v>0</v>
      </c>
      <c r="W144" s="155"/>
    </row>
    <row r="145" spans="1:23" s="159" customFormat="1" x14ac:dyDescent="0.25">
      <c r="A145" s="156"/>
      <c r="B145" s="156" t="s">
        <v>1213</v>
      </c>
      <c r="C145" s="89" t="s">
        <v>3045</v>
      </c>
      <c r="D145" s="89" t="s">
        <v>3046</v>
      </c>
      <c r="E145" s="155" t="s">
        <v>3048</v>
      </c>
      <c r="F145" s="211" t="s">
        <v>1587</v>
      </c>
      <c r="G145" s="156" t="s">
        <v>2190</v>
      </c>
      <c r="H145" s="156" t="str">
        <f>VLOOKUP(Tabela1[[#This Row],[Fakulteta koda]],Sporazumi!$C$2:$K$237,2,FALSE)</f>
        <v>SOUTH EAST EUROPEAN UNIVERSITY TETOVO</v>
      </c>
      <c r="I145" s="212" t="s">
        <v>3047</v>
      </c>
      <c r="J145" s="156" t="str">
        <f>VLOOKUP(Tabela1[[#This Row],[Fakulteta koda]],Sporazumi!$C$2:$K$237,6,FALSE)</f>
        <v>Language acquisition</v>
      </c>
      <c r="K145" s="213">
        <f>VLOOKUP(Tabela1[[#This Row],[Fakulteta koda]],Sporazumi!$C$2:$K$237,9,FALSE)</f>
        <v>2</v>
      </c>
      <c r="L145" s="89" t="s">
        <v>59</v>
      </c>
      <c r="M145" s="156" t="str">
        <f>VLOOKUP(Tabela1[[#This Row],[Koda predmeta]],Tabela13[[Course/Subject code]:[Note]],2,FALSE)</f>
        <v>ANGLEŠKI JEZIK – UVOD V ANGLEŠKO JEZIKOSLOVJE</v>
      </c>
      <c r="N145" s="156" t="str">
        <f>VLOOKUP(Tabela1[[#This Row],[Koda predmeta]],Tabela13[[Course/Subject code]:[Note]],3,FALSE)</f>
        <v>ENGLISH LANGUAGE – INTRODUCTION TO ENGLISH LINGUISTICS</v>
      </c>
      <c r="O145" s="214" t="s">
        <v>2219</v>
      </c>
      <c r="P145" s="214">
        <f>IF(VLOOKUP(Tabela1[[#This Row],[Koda predmeta]],Tabela13[[Course/Subject code]:[Note]],9,FALSE)&gt;0,VLOOKUP(Tabela1[[#This Row],[Koda predmeta]],Tabela13[[Course/Subject code]:[Note]],9,FALSE),"")</f>
        <v>8</v>
      </c>
      <c r="Q145" s="214">
        <f>IFERROR(Tabela1[[#This Row],[Kvote na predmetu]]-COUNTIFS(L:L,Tabela1[[#This Row],[Koda predmeta]],O:O,""),"")</f>
        <v>-2</v>
      </c>
      <c r="R145" s="156"/>
      <c r="S145" s="156" t="str">
        <f>VLOOKUP(Tabela1[[#This Row],[Koda predmeta]],Tabela13[[Course/Subject code]:[Note]],4,FALSE)</f>
        <v>Department of English and American Studies</v>
      </c>
      <c r="T145" s="156" t="str">
        <f>VLOOKUP(Tabela1[[#This Row],[Koda predmeta]],Tabela13[[Course/Subject code]:[Note]],7,FALSE)</f>
        <v>Winter</v>
      </c>
      <c r="U145" s="156" t="str">
        <f>VLOOKUP(Tabela1[[#This Row],[Koda predmeta]],Tabela13[[Course/Subject code]:[Note]],10,FALSE)</f>
        <v>Only students of English</v>
      </c>
      <c r="V145" s="156">
        <f>VLOOKUP(Tabela1[[#This Row],[Koda predmeta]],Tabela13[[Course/Subject code]:[Note]],11,FALSE)</f>
        <v>0</v>
      </c>
      <c r="W145" s="156"/>
    </row>
    <row r="146" spans="1:23" s="158" customFormat="1" x14ac:dyDescent="0.25">
      <c r="A146" s="13"/>
      <c r="B146" s="13" t="s">
        <v>1213</v>
      </c>
      <c r="C146" s="65" t="s">
        <v>2451</v>
      </c>
      <c r="D146" s="65" t="s">
        <v>2450</v>
      </c>
      <c r="E146" s="13" t="str">
        <f>IFERROR(VLOOKUP(Tabela1[[#This Row],[Priimek]],'Seznam prijav AIPS'!$F$2:$W$100,11,FALSE),"")</f>
        <v>2714852808@qq.com</v>
      </c>
      <c r="F146" s="40"/>
      <c r="G146" s="13" t="s">
        <v>2709</v>
      </c>
      <c r="H146" s="13" t="s">
        <v>2733</v>
      </c>
      <c r="I146" s="39" t="s">
        <v>2536</v>
      </c>
      <c r="J146" s="13"/>
      <c r="K146" s="14"/>
      <c r="L146" s="69" t="s">
        <v>59</v>
      </c>
      <c r="M146" s="13" t="str">
        <f>VLOOKUP(Tabela1[[#This Row],[Koda predmeta]],Tabela13[[Course/Subject code]:[Note]],2,FALSE)</f>
        <v>ANGLEŠKI JEZIK – UVOD V ANGLEŠKO JEZIKOSLOVJE</v>
      </c>
      <c r="N146" s="13" t="str">
        <f>VLOOKUP(Tabela1[[#This Row],[Koda predmeta]],Tabela13[[Course/Subject code]:[Note]],3,FALSE)</f>
        <v>ENGLISH LANGUAGE – INTRODUCTION TO ENGLISH LINGUISTICS</v>
      </c>
      <c r="O146" s="32"/>
      <c r="P146" s="16">
        <f>IF(VLOOKUP(Tabela1[[#This Row],[Koda predmeta]],Tabela13[[Course/Subject code]:[Note]],9,FALSE)&gt;0,VLOOKUP(Tabela1[[#This Row],[Koda predmeta]],Tabela13[[Course/Subject code]:[Note]],9,FALSE),"")</f>
        <v>8</v>
      </c>
      <c r="Q146" s="33">
        <f>IFERROR(Tabela1[[#This Row],[Kvote na predmetu]]-COUNTIFS(L:L,Tabela1[[#This Row],[Koda predmeta]],O:O,""),"")</f>
        <v>-2</v>
      </c>
      <c r="R146" s="13"/>
      <c r="S146" s="13" t="str">
        <f>VLOOKUP(Tabela1[[#This Row],[Koda predmeta]],Tabela13[[Course/Subject code]:[Note]],4,FALSE)</f>
        <v>Department of English and American Studies</v>
      </c>
      <c r="T146" s="13" t="str">
        <f>VLOOKUP(Tabela1[[#This Row],[Koda predmeta]],Tabela13[[Course/Subject code]:[Note]],7,FALSE)</f>
        <v>Winter</v>
      </c>
      <c r="U146" s="13" t="str">
        <f>VLOOKUP(Tabela1[[#This Row],[Koda predmeta]],Tabela13[[Course/Subject code]:[Note]],10,FALSE)</f>
        <v>Only students of English</v>
      </c>
      <c r="V146" s="13">
        <f>VLOOKUP(Tabela1[[#This Row],[Koda predmeta]],Tabela13[[Course/Subject code]:[Note]],11,FALSE)</f>
        <v>0</v>
      </c>
      <c r="W146" s="17"/>
    </row>
    <row r="147" spans="1:23" s="158" customFormat="1" hidden="1" x14ac:dyDescent="0.25">
      <c r="A147" s="155"/>
      <c r="B147" s="155" t="s">
        <v>1213</v>
      </c>
      <c r="C147" s="137" t="s">
        <v>3045</v>
      </c>
      <c r="D147" s="137" t="s">
        <v>3046</v>
      </c>
      <c r="E147" s="155" t="s">
        <v>3048</v>
      </c>
      <c r="F147" s="215" t="s">
        <v>1587</v>
      </c>
      <c r="G147" s="155" t="s">
        <v>2190</v>
      </c>
      <c r="H147" s="155" t="str">
        <f>VLOOKUP(Tabela1[[#This Row],[Fakulteta koda]],Sporazumi!$C$2:$K$237,2,FALSE)</f>
        <v>SOUTH EAST EUROPEAN UNIVERSITY TETOVO</v>
      </c>
      <c r="I147" s="216" t="s">
        <v>3047</v>
      </c>
      <c r="J147" s="155" t="str">
        <f>VLOOKUP(Tabela1[[#This Row],[Fakulteta koda]],Sporazumi!$C$2:$K$237,6,FALSE)</f>
        <v>Language acquisition</v>
      </c>
      <c r="K147" s="217">
        <f>VLOOKUP(Tabela1[[#This Row],[Fakulteta koda]],Sporazumi!$C$2:$K$237,9,FALSE)</f>
        <v>2</v>
      </c>
      <c r="L147" s="137" t="s">
        <v>543</v>
      </c>
      <c r="M147" s="155" t="str">
        <f>VLOOKUP(Tabela1[[#This Row],[Koda predmeta]],Tabela13[[Course/Subject code]:[Note]],2,FALSE)</f>
        <v>RIMSKA ZGODOVINA IN SLOVENSKI PROSTOR V ANTIKI</v>
      </c>
      <c r="N147" s="155" t="str">
        <f>VLOOKUP(Tabela1[[#This Row],[Koda predmeta]],Tabela13[[Course/Subject code]:[Note]],3,FALSE)</f>
        <v>ROMAN HISTORY AND THE SLOVENE TERRITORY IN ANTIQUITY</v>
      </c>
      <c r="O147" s="218"/>
      <c r="P147" s="218" t="str">
        <f>IF(VLOOKUP(Tabela1[[#This Row],[Koda predmeta]],Tabela13[[Course/Subject code]:[Note]],9,FALSE)&gt;0,VLOOKUP(Tabela1[[#This Row],[Koda predmeta]],Tabela13[[Course/Subject code]:[Note]],9,FALSE),"")</f>
        <v/>
      </c>
      <c r="Q147" s="218" t="str">
        <f>IFERROR(Tabela1[[#This Row],[Kvote na predmetu]]-COUNTIFS(L:L,Tabela1[[#This Row],[Koda predmeta]],O:O,""),"")</f>
        <v/>
      </c>
      <c r="R147" s="155"/>
      <c r="S147" s="155" t="str">
        <f>VLOOKUP(Tabela1[[#This Row],[Koda predmeta]],Tabela13[[Course/Subject code]:[Note]],4,FALSE)</f>
        <v>Department of History</v>
      </c>
      <c r="T147" s="155" t="str">
        <f>VLOOKUP(Tabela1[[#This Row],[Koda predmeta]],Tabela13[[Course/Subject code]:[Note]],7,FALSE)</f>
        <v>Winter</v>
      </c>
      <c r="U147" s="155" t="str">
        <f>VLOOKUP(Tabela1[[#This Row],[Koda predmeta]],Tabela13[[Course/Subject code]:[Note]],10,FALSE)</f>
        <v>Individual consultations in English</v>
      </c>
      <c r="V147" s="155">
        <f>VLOOKUP(Tabela1[[#This Row],[Koda predmeta]],Tabela13[[Course/Subject code]:[Note]],11,FALSE)</f>
        <v>0</v>
      </c>
      <c r="W147" s="155"/>
    </row>
    <row r="148" spans="1:23" s="158" customFormat="1" hidden="1" x14ac:dyDescent="0.25">
      <c r="A148" s="155"/>
      <c r="B148" s="155" t="s">
        <v>1213</v>
      </c>
      <c r="C148" s="137" t="s">
        <v>3045</v>
      </c>
      <c r="D148" s="137" t="s">
        <v>3046</v>
      </c>
      <c r="E148" s="155" t="s">
        <v>3048</v>
      </c>
      <c r="F148" s="215" t="s">
        <v>1587</v>
      </c>
      <c r="G148" s="155" t="s">
        <v>2190</v>
      </c>
      <c r="H148" s="155" t="str">
        <f>VLOOKUP(Tabela1[[#This Row],[Fakulteta koda]],Sporazumi!$C$2:$K$237,2,FALSE)</f>
        <v>SOUTH EAST EUROPEAN UNIVERSITY TETOVO</v>
      </c>
      <c r="I148" s="216" t="s">
        <v>3047</v>
      </c>
      <c r="J148" s="155" t="str">
        <f>VLOOKUP(Tabela1[[#This Row],[Fakulteta koda]],Sporazumi!$C$2:$K$237,6,FALSE)</f>
        <v>Language acquisition</v>
      </c>
      <c r="K148" s="217">
        <f>VLOOKUP(Tabela1[[#This Row],[Fakulteta koda]],Sporazumi!$C$2:$K$237,9,FALSE)</f>
        <v>2</v>
      </c>
      <c r="L148" s="137" t="s">
        <v>268</v>
      </c>
      <c r="M148" s="155" t="str">
        <f>VLOOKUP(Tabela1[[#This Row],[Koda predmeta]],Tabela13[[Course/Subject code]:[Note]],2,FALSE)</f>
        <v>UVOD V ANGLEŠKO LITERATURO ZA PREVAJALCE IN TOLMAČE</v>
      </c>
      <c r="N148" s="155" t="str">
        <f>VLOOKUP(Tabela1[[#This Row],[Koda predmeta]],Tabela13[[Course/Subject code]:[Note]],3,FALSE)</f>
        <v>INTRODUCTION TO ENGLISH LITERATURE FOR TRANSLATORS AND INTERPRETERS</v>
      </c>
      <c r="O148" s="218"/>
      <c r="P148" s="218" t="str">
        <f>IF(VLOOKUP(Tabela1[[#This Row],[Koda predmeta]],Tabela13[[Course/Subject code]:[Note]],9,FALSE)&gt;0,VLOOKUP(Tabela1[[#This Row],[Koda predmeta]],Tabela13[[Course/Subject code]:[Note]],9,FALSE),"")</f>
        <v/>
      </c>
      <c r="Q148" s="218" t="str">
        <f>IFERROR(Tabela1[[#This Row],[Kvote na predmetu]]-COUNTIFS(L:L,Tabela1[[#This Row],[Koda predmeta]],O:O,""),"")</f>
        <v/>
      </c>
      <c r="R148" s="155"/>
      <c r="S148" s="155" t="str">
        <f>VLOOKUP(Tabela1[[#This Row],[Koda predmeta]],Tabela13[[Course/Subject code]:[Note]],4,FALSE)</f>
        <v>Department of Translation Studies</v>
      </c>
      <c r="T148" s="155" t="str">
        <f>VLOOKUP(Tabela1[[#This Row],[Koda predmeta]],Tabela13[[Course/Subject code]:[Note]],7,FALSE)</f>
        <v>Winter</v>
      </c>
      <c r="U148" s="155">
        <f>VLOOKUP(Tabela1[[#This Row],[Koda predmeta]],Tabela13[[Course/Subject code]:[Note]],10,FALSE)</f>
        <v>0</v>
      </c>
      <c r="V148" s="155">
        <f>VLOOKUP(Tabela1[[#This Row],[Koda predmeta]],Tabela13[[Course/Subject code]:[Note]],11,FALSE)</f>
        <v>0</v>
      </c>
      <c r="W148" s="155"/>
    </row>
    <row r="149" spans="1:23" s="106" customFormat="1" hidden="1" x14ac:dyDescent="0.25">
      <c r="A149" s="105"/>
      <c r="B149" s="105" t="s">
        <v>1213</v>
      </c>
      <c r="C149" s="142" t="s">
        <v>2830</v>
      </c>
      <c r="D149" s="142" t="s">
        <v>2829</v>
      </c>
      <c r="E149" s="105" t="str">
        <f>IFERROR(VLOOKUP(Tabela1[[#This Row],[Priimek]],'Seznam prijav AIPS'!$F$2:$W$100,11,FALSE),"")</f>
        <v>margarida.gaspar.rodrigues.mgr@gmail.com</v>
      </c>
      <c r="F149" s="219" t="s">
        <v>3043</v>
      </c>
      <c r="G149" s="105" t="s">
        <v>3044</v>
      </c>
      <c r="H149" s="105" t="str">
        <f>VLOOKUP(Tabela1[[#This Row],[Fakulteta koda]],Sporazumi!$C$2:$K$237,2,FALSE)</f>
        <v>EGAS MONIZ - COOPERATIVA DE ENSINO SUPERIOR, CRL</v>
      </c>
      <c r="I149" s="220" t="s">
        <v>1760</v>
      </c>
      <c r="J149" s="105" t="str">
        <f>VLOOKUP(Tabela1[[#This Row],[Fakulteta koda]],Sporazumi!$C$2:$K$237,6,FALSE)</f>
        <v>Psychology</v>
      </c>
      <c r="K149" s="186">
        <f>VLOOKUP(Tabela1[[#This Row],[Fakulteta koda]],Sporazumi!$C$2:$K$237,9,FALSE)</f>
        <v>2</v>
      </c>
      <c r="L149" s="142" t="s">
        <v>449</v>
      </c>
      <c r="M149" s="105" t="str">
        <f>VLOOKUP(Tabela1[[#This Row],[Koda predmeta]],Tabela13[[Course/Subject code]:[Note]],2,FALSE)</f>
        <v>ČLOVEK MED NARAVO, DRUŽBO IN KULTURO</v>
      </c>
      <c r="N149" s="105" t="str">
        <f>VLOOKUP(Tabela1[[#This Row],[Koda predmeta]],Tabela13[[Course/Subject code]:[Note]],3,FALSE)</f>
        <v>HUMANS BETWEEN NATURE, SOCIETY AND CULTURE</v>
      </c>
      <c r="O149" s="221"/>
      <c r="P149" s="221" t="str">
        <f>IF(VLOOKUP(Tabela1[[#This Row],[Koda predmeta]],Tabela13[[Course/Subject code]:[Note]],9,FALSE)&gt;0,VLOOKUP(Tabela1[[#This Row],[Koda predmeta]],Tabela13[[Course/Subject code]:[Note]],9,FALSE),"")</f>
        <v/>
      </c>
      <c r="Q149" s="221" t="str">
        <f>IFERROR(Tabela1[[#This Row],[Kvote na predmetu]]-COUNTIFS(L:L,Tabela1[[#This Row],[Koda predmeta]],O:O,""),"")</f>
        <v/>
      </c>
      <c r="R149" s="105"/>
      <c r="S149" s="105" t="str">
        <f>VLOOKUP(Tabela1[[#This Row],[Koda predmeta]],Tabela13[[Course/Subject code]:[Note]],4,FALSE)</f>
        <v>Department of Sociology</v>
      </c>
      <c r="T149" s="105" t="str">
        <f>VLOOKUP(Tabela1[[#This Row],[Koda predmeta]],Tabela13[[Course/Subject code]:[Note]],7,FALSE)</f>
        <v>Winter</v>
      </c>
      <c r="U149" s="105">
        <f>VLOOKUP(Tabela1[[#This Row],[Koda predmeta]],Tabela13[[Course/Subject code]:[Note]],10,FALSE)</f>
        <v>0</v>
      </c>
      <c r="V149" s="105" t="str">
        <f>VLOOKUP(Tabela1[[#This Row],[Koda predmeta]],Tabela13[[Course/Subject code]:[Note]],11,FALSE)</f>
        <v>Elective course. Subject to availability at the beginning of the semester.</v>
      </c>
      <c r="W149" s="105"/>
    </row>
    <row r="150" spans="1:23" s="106" customFormat="1" hidden="1" x14ac:dyDescent="0.25">
      <c r="A150" s="105"/>
      <c r="B150" s="105" t="s">
        <v>1213</v>
      </c>
      <c r="C150" s="142" t="s">
        <v>2830</v>
      </c>
      <c r="D150" s="142" t="s">
        <v>2829</v>
      </c>
      <c r="E150" s="105" t="str">
        <f>IFERROR(VLOOKUP(Tabela1[[#This Row],[Priimek]],'Seznam prijav AIPS'!$F$2:$W$100,11,FALSE),"")</f>
        <v>margarida.gaspar.rodrigues.mgr@gmail.com</v>
      </c>
      <c r="F150" s="219" t="s">
        <v>3043</v>
      </c>
      <c r="G150" s="105" t="s">
        <v>3044</v>
      </c>
      <c r="H150" s="105" t="str">
        <f>VLOOKUP(Tabela1[[#This Row],[Fakulteta koda]],Sporazumi!$C$2:$K$237,2,FALSE)</f>
        <v>EGAS MONIZ - COOPERATIVA DE ENSINO SUPERIOR, CRL</v>
      </c>
      <c r="I150" s="220" t="s">
        <v>1760</v>
      </c>
      <c r="J150" s="105" t="str">
        <f>VLOOKUP(Tabela1[[#This Row],[Fakulteta koda]],Sporazumi!$C$2:$K$237,6,FALSE)</f>
        <v>Psychology</v>
      </c>
      <c r="K150" s="186">
        <f>VLOOKUP(Tabela1[[#This Row],[Fakulteta koda]],Sporazumi!$C$2:$K$237,9,FALSE)</f>
        <v>2</v>
      </c>
      <c r="L150" s="142" t="s">
        <v>461</v>
      </c>
      <c r="M150" s="105" t="str">
        <f>VLOOKUP(Tabela1[[#This Row],[Koda predmeta]],Tabela13[[Course/Subject code]:[Note]],2,FALSE)</f>
        <v>ANALIZA DRUŽBOSLOVNIH IN HUMANISTIČNIH BESEDIL</v>
      </c>
      <c r="N150" s="105" t="str">
        <f>VLOOKUP(Tabela1[[#This Row],[Koda predmeta]],Tabela13[[Course/Subject code]:[Note]],3,FALSE)</f>
        <v>ANALYSES OF SCIENTIFIC TEXTS FROM HUMANITIES AND SOCIAL SCIENCES</v>
      </c>
      <c r="O150" s="221"/>
      <c r="P150" s="221" t="str">
        <f>IF(VLOOKUP(Tabela1[[#This Row],[Koda predmeta]],Tabela13[[Course/Subject code]:[Note]],9,FALSE)&gt;0,VLOOKUP(Tabela1[[#This Row],[Koda predmeta]],Tabela13[[Course/Subject code]:[Note]],9,FALSE),"")</f>
        <v/>
      </c>
      <c r="Q150" s="221" t="str">
        <f>IFERROR(Tabela1[[#This Row],[Kvote na predmetu]]-COUNTIFS(L:L,Tabela1[[#This Row],[Koda predmeta]],O:O,""),"")</f>
        <v/>
      </c>
      <c r="R150" s="105"/>
      <c r="S150" s="105" t="str">
        <f>VLOOKUP(Tabela1[[#This Row],[Koda predmeta]],Tabela13[[Course/Subject code]:[Note]],4,FALSE)</f>
        <v>Department of Sociology</v>
      </c>
      <c r="T150" s="105" t="str">
        <f>VLOOKUP(Tabela1[[#This Row],[Koda predmeta]],Tabela13[[Course/Subject code]:[Note]],7,FALSE)</f>
        <v>Winter</v>
      </c>
      <c r="U150" s="105">
        <f>VLOOKUP(Tabela1[[#This Row],[Koda predmeta]],Tabela13[[Course/Subject code]:[Note]],10,FALSE)</f>
        <v>0</v>
      </c>
      <c r="V150" s="105">
        <f>VLOOKUP(Tabela1[[#This Row],[Koda predmeta]],Tabela13[[Course/Subject code]:[Note]],11,FALSE)</f>
        <v>0</v>
      </c>
      <c r="W150" s="105"/>
    </row>
    <row r="151" spans="1:23" s="106" customFormat="1" hidden="1" x14ac:dyDescent="0.25">
      <c r="A151" s="105"/>
      <c r="B151" s="105" t="s">
        <v>1213</v>
      </c>
      <c r="C151" s="142" t="s">
        <v>2830</v>
      </c>
      <c r="D151" s="142" t="s">
        <v>2829</v>
      </c>
      <c r="E151" s="105" t="str">
        <f>IFERROR(VLOOKUP(Tabela1[[#This Row],[Priimek]],'Seznam prijav AIPS'!$F$2:$W$100,11,FALSE),"")</f>
        <v>margarida.gaspar.rodrigues.mgr@gmail.com</v>
      </c>
      <c r="F151" s="219" t="s">
        <v>3043</v>
      </c>
      <c r="G151" s="105" t="s">
        <v>3044</v>
      </c>
      <c r="H151" s="105" t="str">
        <f>VLOOKUP(Tabela1[[#This Row],[Fakulteta koda]],Sporazumi!$C$2:$K$237,2,FALSE)</f>
        <v>EGAS MONIZ - COOPERATIVA DE ENSINO SUPERIOR, CRL</v>
      </c>
      <c r="I151" s="220" t="s">
        <v>1760</v>
      </c>
      <c r="J151" s="105" t="str">
        <f>VLOOKUP(Tabela1[[#This Row],[Fakulteta koda]],Sporazumi!$C$2:$K$237,6,FALSE)</f>
        <v>Psychology</v>
      </c>
      <c r="K151" s="186">
        <f>VLOOKUP(Tabela1[[#This Row],[Fakulteta koda]],Sporazumi!$C$2:$K$237,9,FALSE)</f>
        <v>2</v>
      </c>
      <c r="L151" s="142" t="s">
        <v>445</v>
      </c>
      <c r="M151" s="105" t="str">
        <f>VLOOKUP(Tabela1[[#This Row],[Koda predmeta]],Tabela13[[Course/Subject code]:[Note]],2,FALSE)</f>
        <v>KULTURA IN OSEBNOST</v>
      </c>
      <c r="N151" s="105" t="str">
        <f>VLOOKUP(Tabela1[[#This Row],[Koda predmeta]],Tabela13[[Course/Subject code]:[Note]],3,FALSE)</f>
        <v>CULTURE AND PERSONALITY</v>
      </c>
      <c r="O151" s="221"/>
      <c r="P151" s="221" t="str">
        <f>IF(VLOOKUP(Tabela1[[#This Row],[Koda predmeta]],Tabela13[[Course/Subject code]:[Note]],9,FALSE)&gt;0,VLOOKUP(Tabela1[[#This Row],[Koda predmeta]],Tabela13[[Course/Subject code]:[Note]],9,FALSE),"")</f>
        <v/>
      </c>
      <c r="Q151" s="221" t="str">
        <f>IFERROR(Tabela1[[#This Row],[Kvote na predmetu]]-COUNTIFS(L:L,Tabela1[[#This Row],[Koda predmeta]],O:O,""),"")</f>
        <v/>
      </c>
      <c r="R151" s="105"/>
      <c r="S151" s="105" t="str">
        <f>VLOOKUP(Tabela1[[#This Row],[Koda predmeta]],Tabela13[[Course/Subject code]:[Note]],4,FALSE)</f>
        <v>Department of Sociology</v>
      </c>
      <c r="T151" s="105" t="str">
        <f>VLOOKUP(Tabela1[[#This Row],[Koda predmeta]],Tabela13[[Course/Subject code]:[Note]],7,FALSE)</f>
        <v>Winter</v>
      </c>
      <c r="U151" s="105">
        <f>VLOOKUP(Tabela1[[#This Row],[Koda predmeta]],Tabela13[[Course/Subject code]:[Note]],10,FALSE)</f>
        <v>0</v>
      </c>
      <c r="V151" s="105" t="str">
        <f>VLOOKUP(Tabela1[[#This Row],[Koda predmeta]],Tabela13[[Course/Subject code]:[Note]],11,FALSE)</f>
        <v>Elective course. Subject to availability at the beginning of the semester.</v>
      </c>
      <c r="W151" s="105"/>
    </row>
    <row r="152" spans="1:23" s="106" customFormat="1" hidden="1" x14ac:dyDescent="0.25">
      <c r="A152" s="105"/>
      <c r="B152" s="105" t="s">
        <v>1213</v>
      </c>
      <c r="C152" s="142" t="s">
        <v>2830</v>
      </c>
      <c r="D152" s="142" t="s">
        <v>2829</v>
      </c>
      <c r="E152" s="105" t="str">
        <f>IFERROR(VLOOKUP(Tabela1[[#This Row],[Priimek]],'Seznam prijav AIPS'!$F$2:$W$100,11,FALSE),"")</f>
        <v>margarida.gaspar.rodrigues.mgr@gmail.com</v>
      </c>
      <c r="F152" s="219" t="s">
        <v>3043</v>
      </c>
      <c r="G152" s="105" t="s">
        <v>3044</v>
      </c>
      <c r="H152" s="105" t="str">
        <f>VLOOKUP(Tabela1[[#This Row],[Fakulteta koda]],Sporazumi!$C$2:$K$237,2,FALSE)</f>
        <v>EGAS MONIZ - COOPERATIVA DE ENSINO SUPERIOR, CRL</v>
      </c>
      <c r="I152" s="220" t="s">
        <v>1760</v>
      </c>
      <c r="J152" s="105" t="str">
        <f>VLOOKUP(Tabela1[[#This Row],[Fakulteta koda]],Sporazumi!$C$2:$K$237,6,FALSE)</f>
        <v>Psychology</v>
      </c>
      <c r="K152" s="186">
        <f>VLOOKUP(Tabela1[[#This Row],[Fakulteta koda]],Sporazumi!$C$2:$K$237,9,FALSE)</f>
        <v>2</v>
      </c>
      <c r="L152" s="142" t="s">
        <v>501</v>
      </c>
      <c r="M152" s="105" t="str">
        <f>VLOOKUP(Tabela1[[#This Row],[Koda predmeta]],Tabela13[[Course/Subject code]:[Note]],2,FALSE)</f>
        <v>ZGODOVINA PSIHIČNEGA</v>
      </c>
      <c r="N152" s="105" t="str">
        <f>VLOOKUP(Tabela1[[#This Row],[Koda predmeta]],Tabela13[[Course/Subject code]:[Note]],3,FALSE)</f>
        <v>HISTORY OF THE MENTAL</v>
      </c>
      <c r="O152" s="221"/>
      <c r="P152" s="221" t="str">
        <f>IF(VLOOKUP(Tabela1[[#This Row],[Koda predmeta]],Tabela13[[Course/Subject code]:[Note]],9,FALSE)&gt;0,VLOOKUP(Tabela1[[#This Row],[Koda predmeta]],Tabela13[[Course/Subject code]:[Note]],9,FALSE),"")</f>
        <v/>
      </c>
      <c r="Q152" s="221" t="str">
        <f>IFERROR(Tabela1[[#This Row],[Kvote na predmetu]]-COUNTIFS(L:L,Tabela1[[#This Row],[Koda predmeta]],O:O,""),"")</f>
        <v/>
      </c>
      <c r="R152" s="105"/>
      <c r="S152" s="105" t="str">
        <f>VLOOKUP(Tabela1[[#This Row],[Koda predmeta]],Tabela13[[Course/Subject code]:[Note]],4,FALSE)</f>
        <v>Department of Psychology</v>
      </c>
      <c r="T152" s="105" t="str">
        <f>VLOOKUP(Tabela1[[#This Row],[Koda predmeta]],Tabela13[[Course/Subject code]:[Note]],7,FALSE)</f>
        <v>Winter</v>
      </c>
      <c r="U152" s="105">
        <f>VLOOKUP(Tabela1[[#This Row],[Koda predmeta]],Tabela13[[Course/Subject code]:[Note]],10,FALSE)</f>
        <v>0</v>
      </c>
      <c r="V152" s="105">
        <f>VLOOKUP(Tabela1[[#This Row],[Koda predmeta]],Tabela13[[Course/Subject code]:[Note]],11,FALSE)</f>
        <v>0</v>
      </c>
      <c r="W152" s="105"/>
    </row>
    <row r="153" spans="1:23" s="106" customFormat="1" hidden="1" x14ac:dyDescent="0.25">
      <c r="A153" s="105"/>
      <c r="B153" s="105" t="s">
        <v>1213</v>
      </c>
      <c r="C153" s="142" t="s">
        <v>2830</v>
      </c>
      <c r="D153" s="142" t="s">
        <v>2829</v>
      </c>
      <c r="E153" s="105" t="str">
        <f>IFERROR(VLOOKUP(Tabela1[[#This Row],[Priimek]],'Seznam prijav AIPS'!$F$2:$W$100,11,FALSE),"")</f>
        <v>margarida.gaspar.rodrigues.mgr@gmail.com</v>
      </c>
      <c r="F153" s="219" t="s">
        <v>3043</v>
      </c>
      <c r="G153" s="105" t="s">
        <v>3044</v>
      </c>
      <c r="H153" s="105" t="str">
        <f>VLOOKUP(Tabela1[[#This Row],[Fakulteta koda]],Sporazumi!$C$2:$K$237,2,FALSE)</f>
        <v>EGAS MONIZ - COOPERATIVA DE ENSINO SUPERIOR, CRL</v>
      </c>
      <c r="I153" s="220" t="s">
        <v>1760</v>
      </c>
      <c r="J153" s="105" t="str">
        <f>VLOOKUP(Tabela1[[#This Row],[Fakulteta koda]],Sporazumi!$C$2:$K$237,6,FALSE)</f>
        <v>Psychology</v>
      </c>
      <c r="K153" s="186">
        <f>VLOOKUP(Tabela1[[#This Row],[Fakulteta koda]],Sporazumi!$C$2:$K$237,9,FALSE)</f>
        <v>2</v>
      </c>
      <c r="L153" s="142" t="s">
        <v>505</v>
      </c>
      <c r="M153" s="105" t="str">
        <f>VLOOKUP(Tabela1[[#This Row],[Koda predmeta]],Tabela13[[Course/Subject code]:[Note]],2,FALSE)</f>
        <v>KRITIČNO MIŠLJENJE Z OSNOVAMI ARGUMENTACIJE</v>
      </c>
      <c r="N153" s="105" t="str">
        <f>VLOOKUP(Tabela1[[#This Row],[Koda predmeta]],Tabela13[[Course/Subject code]:[Note]],3,FALSE)</f>
        <v>CRITICAL THINKING WITH ELEMENTARY ARGUMENTATION</v>
      </c>
      <c r="O153" s="221"/>
      <c r="P153" s="221" t="str">
        <f>IF(VLOOKUP(Tabela1[[#This Row],[Koda predmeta]],Tabela13[[Course/Subject code]:[Note]],9,FALSE)&gt;0,VLOOKUP(Tabela1[[#This Row],[Koda predmeta]],Tabela13[[Course/Subject code]:[Note]],9,FALSE),"")</f>
        <v/>
      </c>
      <c r="Q153" s="221" t="str">
        <f>IFERROR(Tabela1[[#This Row],[Kvote na predmetu]]-COUNTIFS(L:L,Tabela1[[#This Row],[Koda predmeta]],O:O,""),"")</f>
        <v/>
      </c>
      <c r="R153" s="105"/>
      <c r="S153" s="105" t="str">
        <f>VLOOKUP(Tabela1[[#This Row],[Koda predmeta]],Tabela13[[Course/Subject code]:[Note]],4,FALSE)</f>
        <v>Department of Psychology</v>
      </c>
      <c r="T153" s="105" t="str">
        <f>VLOOKUP(Tabela1[[#This Row],[Koda predmeta]],Tabela13[[Course/Subject code]:[Note]],7,FALSE)</f>
        <v>Winter</v>
      </c>
      <c r="U153" s="105">
        <f>VLOOKUP(Tabela1[[#This Row],[Koda predmeta]],Tabela13[[Course/Subject code]:[Note]],10,FALSE)</f>
        <v>0</v>
      </c>
      <c r="V153" s="105" t="str">
        <f>VLOOKUP(Tabela1[[#This Row],[Koda predmeta]],Tabela13[[Course/Subject code]:[Note]],11,FALSE)</f>
        <v>Elective course. Subject to availability at the beginning of the semester.</v>
      </c>
      <c r="W153" s="105"/>
    </row>
    <row r="154" spans="1:23" s="106" customFormat="1" hidden="1" x14ac:dyDescent="0.25">
      <c r="A154" s="105"/>
      <c r="B154" s="105" t="s">
        <v>1213</v>
      </c>
      <c r="C154" s="142" t="s">
        <v>2830</v>
      </c>
      <c r="D154" s="142" t="s">
        <v>2829</v>
      </c>
      <c r="E154" s="105" t="str">
        <f>IFERROR(VLOOKUP(Tabela1[[#This Row],[Priimek]],'Seznam prijav AIPS'!$F$2:$W$100,11,FALSE),"")</f>
        <v>margarida.gaspar.rodrigues.mgr@gmail.com</v>
      </c>
      <c r="F154" s="219" t="s">
        <v>3043</v>
      </c>
      <c r="G154" s="105" t="s">
        <v>3044</v>
      </c>
      <c r="H154" s="105" t="str">
        <f>VLOOKUP(Tabela1[[#This Row],[Fakulteta koda]],Sporazumi!$C$2:$K$237,2,FALSE)</f>
        <v>EGAS MONIZ - COOPERATIVA DE ENSINO SUPERIOR, CRL</v>
      </c>
      <c r="I154" s="220" t="s">
        <v>1760</v>
      </c>
      <c r="J154" s="105" t="str">
        <f>VLOOKUP(Tabela1[[#This Row],[Fakulteta koda]],Sporazumi!$C$2:$K$237,6,FALSE)</f>
        <v>Psychology</v>
      </c>
      <c r="K154" s="186">
        <f>VLOOKUP(Tabela1[[#This Row],[Fakulteta koda]],Sporazumi!$C$2:$K$237,9,FALSE)</f>
        <v>2</v>
      </c>
      <c r="L154" s="142" t="s">
        <v>465</v>
      </c>
      <c r="M154" s="105" t="str">
        <f>VLOOKUP(Tabela1[[#This Row],[Koda predmeta]],Tabela13[[Course/Subject code]:[Note]],2,FALSE)</f>
        <v>SOCIALNA ANTROPOLOGIJA I</v>
      </c>
      <c r="N154" s="105" t="str">
        <f>VLOOKUP(Tabela1[[#This Row],[Koda predmeta]],Tabela13[[Course/Subject code]:[Note]],3,FALSE)</f>
        <v>SOCIAL ANTHROPOLOGY I</v>
      </c>
      <c r="O154" s="221"/>
      <c r="P154" s="221" t="str">
        <f>IF(VLOOKUP(Tabela1[[#This Row],[Koda predmeta]],Tabela13[[Course/Subject code]:[Note]],9,FALSE)&gt;0,VLOOKUP(Tabela1[[#This Row],[Koda predmeta]],Tabela13[[Course/Subject code]:[Note]],9,FALSE),"")</f>
        <v/>
      </c>
      <c r="Q154" s="221" t="str">
        <f>IFERROR(Tabela1[[#This Row],[Kvote na predmetu]]-COUNTIFS(L:L,Tabela1[[#This Row],[Koda predmeta]],O:O,""),"")</f>
        <v/>
      </c>
      <c r="R154" s="105"/>
      <c r="S154" s="105" t="str">
        <f>VLOOKUP(Tabela1[[#This Row],[Koda predmeta]],Tabela13[[Course/Subject code]:[Note]],4,FALSE)</f>
        <v>Department of Sociology</v>
      </c>
      <c r="T154" s="105" t="str">
        <f>VLOOKUP(Tabela1[[#This Row],[Koda predmeta]],Tabela13[[Course/Subject code]:[Note]],7,FALSE)</f>
        <v>Winter</v>
      </c>
      <c r="U154" s="105">
        <f>VLOOKUP(Tabela1[[#This Row],[Koda predmeta]],Tabela13[[Course/Subject code]:[Note]],10,FALSE)</f>
        <v>0</v>
      </c>
      <c r="V154" s="105">
        <f>VLOOKUP(Tabela1[[#This Row],[Koda predmeta]],Tabela13[[Course/Subject code]:[Note]],11,FALSE)</f>
        <v>0</v>
      </c>
      <c r="W154" s="105"/>
    </row>
    <row r="155" spans="1:23" s="158" customFormat="1" hidden="1" x14ac:dyDescent="0.25">
      <c r="B155" s="158" t="s">
        <v>1213</v>
      </c>
      <c r="C155" s="206" t="s">
        <v>1782</v>
      </c>
      <c r="D155" s="206" t="s">
        <v>1783</v>
      </c>
      <c r="E155" s="158" t="str">
        <f>IFERROR(VLOOKUP(Tabela1[[#This Row],[Priimek]],'Seznam prijav AIPS'!$F$2:$W$100,11,FALSE),"")</f>
        <v>63038@pos.hds.cz</v>
      </c>
      <c r="F155" s="205" t="s">
        <v>1322</v>
      </c>
      <c r="G155" s="158" t="s">
        <v>1785</v>
      </c>
      <c r="H155" s="158" t="str">
        <f>VLOOKUP(Tabela1[[#This Row],[Fakulteta koda]],Sporazumi!$C$2:$K$237,2,FALSE)</f>
        <v>UNIVERZITA PARDUBICE</v>
      </c>
      <c r="I155" s="206" t="s">
        <v>1784</v>
      </c>
      <c r="J155" s="158" t="str">
        <f>VLOOKUP(Tabela1[[#This Row],[Fakulteta koda]],Sporazumi!$C$2:$K$237,6,FALSE)</f>
        <v>Sociology and cultural studies</v>
      </c>
      <c r="K155" s="158">
        <f>VLOOKUP(Tabela1[[#This Row],[Fakulteta koda]],Sporazumi!$C$2:$K$237,9,FALSE)</f>
        <v>2</v>
      </c>
      <c r="L155" s="206" t="s">
        <v>685</v>
      </c>
      <c r="M155" s="158" t="str">
        <f>VLOOKUP(Tabela1[[#This Row],[Koda predmeta]],Tabela13[[Course/Subject code]:[Note]],2,FALSE)</f>
        <v>GEOGRAFIJA NASELIJ</v>
      </c>
      <c r="N155" s="158" t="str">
        <f>VLOOKUP(Tabela1[[#This Row],[Koda predmeta]],Tabela13[[Course/Subject code]:[Note]],3,FALSE)</f>
        <v>GEOGRAPHY OF SETTLEMENTS</v>
      </c>
      <c r="O155" s="133"/>
      <c r="P155" s="135" t="str">
        <f>IF(VLOOKUP(Tabela1[[#This Row],[Koda predmeta]],Tabela13[[Course/Subject code]:[Note]],9,FALSE)&gt;0,VLOOKUP(Tabela1[[#This Row],[Koda predmeta]],Tabela13[[Course/Subject code]:[Note]],9,FALSE),"")</f>
        <v/>
      </c>
      <c r="Q155" s="135" t="str">
        <f>IFERROR(Tabela1[[#This Row],[Kvote na predmetu]]-COUNTIFS(L:L,Tabela1[[#This Row],[Koda predmeta]],O:O,""),"")</f>
        <v/>
      </c>
      <c r="S155" s="158" t="str">
        <f>VLOOKUP(Tabela1[[#This Row],[Koda predmeta]],Tabela13[[Course/Subject code]:[Note]],4,FALSE)</f>
        <v>Department of Geography</v>
      </c>
      <c r="T155" s="158" t="str">
        <f>VLOOKUP(Tabela1[[#This Row],[Koda predmeta]],Tabela13[[Course/Subject code]:[Note]],7,FALSE)</f>
        <v>Winter</v>
      </c>
      <c r="U155" s="158">
        <f>VLOOKUP(Tabela1[[#This Row],[Koda predmeta]],Tabela13[[Course/Subject code]:[Note]],10,FALSE)</f>
        <v>0</v>
      </c>
      <c r="V155" s="158">
        <f>VLOOKUP(Tabela1[[#This Row],[Koda predmeta]],Tabela13[[Course/Subject code]:[Note]],11,FALSE)</f>
        <v>0</v>
      </c>
    </row>
    <row r="156" spans="1:23" s="72" customFormat="1" hidden="1" x14ac:dyDescent="0.25">
      <c r="A156" s="23"/>
      <c r="B156" s="23" t="s">
        <v>1213</v>
      </c>
      <c r="C156" s="24" t="s">
        <v>1782</v>
      </c>
      <c r="D156" s="24" t="s">
        <v>1783</v>
      </c>
      <c r="E156" s="23" t="str">
        <f>IFERROR(VLOOKUP(Tabela1[[#This Row],[Priimek]],'Seznam prijav AIPS'!$F$2:$W$100,11,FALSE),"")</f>
        <v>63038@pos.hds.cz</v>
      </c>
      <c r="F156" s="25" t="s">
        <v>1322</v>
      </c>
      <c r="G156" s="23" t="s">
        <v>1785</v>
      </c>
      <c r="H156" s="45" t="str">
        <f>VLOOKUP(Tabela1[[#This Row],[Fakulteta koda]],Sporazumi!$C$2:$K$237,2,FALSE)</f>
        <v>UNIVERZITA PARDUBICE</v>
      </c>
      <c r="I156" s="24" t="s">
        <v>1784</v>
      </c>
      <c r="J156" s="45" t="str">
        <f>VLOOKUP(Tabela1[[#This Row],[Fakulteta koda]],Sporazumi!$C$2:$K$237,6,FALSE)</f>
        <v>Sociology and cultural studies</v>
      </c>
      <c r="K156" s="45">
        <f>VLOOKUP(Tabela1[[#This Row],[Fakulteta koda]],Sporazumi!$C$2:$K$237,9,FALSE)</f>
        <v>2</v>
      </c>
      <c r="L156" s="24" t="s">
        <v>1120</v>
      </c>
      <c r="M156" s="23" t="str">
        <f>VLOOKUP(Tabela1[[#This Row],[Koda predmeta]],Tabela13[[Course/Subject code]:[Note]],2,FALSE)</f>
        <v>ZGODOVINA ARHITEKTURE</v>
      </c>
      <c r="N156" s="23" t="str">
        <f>VLOOKUP(Tabela1[[#This Row],[Koda predmeta]],Tabela13[[Course/Subject code]:[Note]],3,FALSE)</f>
        <v>HISTORY OF ARHITECTURE</v>
      </c>
      <c r="O156" s="27" t="s">
        <v>2219</v>
      </c>
      <c r="P156" s="28">
        <f>IF(VLOOKUP(Tabela1[[#This Row],[Koda predmeta]],Tabela13[[Course/Subject code]:[Note]],9,FALSE)&gt;0,VLOOKUP(Tabela1[[#This Row],[Koda predmeta]],Tabela13[[Course/Subject code]:[Note]],9,FALSE),"")</f>
        <v>1</v>
      </c>
      <c r="Q156" s="28">
        <f>IFERROR(Tabela1[[#This Row],[Kvote na predmetu]]-COUNTIFS(L:L,Tabela1[[#This Row],[Koda predmeta]],O:O,""),"")</f>
        <v>1</v>
      </c>
      <c r="R156" s="23"/>
      <c r="S156" s="23" t="str">
        <f>VLOOKUP(Tabela1[[#This Row],[Koda predmeta]],Tabela13[[Course/Subject code]:[Note]],4,FALSE)</f>
        <v>Department of Art History</v>
      </c>
      <c r="T156" s="23" t="str">
        <f>VLOOKUP(Tabela1[[#This Row],[Koda predmeta]],Tabela13[[Course/Subject code]:[Note]],7,FALSE)</f>
        <v>Winter</v>
      </c>
      <c r="U156" s="23" t="str">
        <f>VLOOKUP(Tabela1[[#This Row],[Koda predmeta]],Tabela13[[Course/Subject code]:[Note]],10,FALSE)</f>
        <v>Only for Faculty of Arts students of Arts History. Individual consultations and exam in English.</v>
      </c>
      <c r="V156" s="23">
        <f>VLOOKUP(Tabela1[[#This Row],[Koda predmeta]],Tabela13[[Course/Subject code]:[Note]],11,FALSE)</f>
        <v>0</v>
      </c>
      <c r="W156" s="23"/>
    </row>
    <row r="157" spans="1:23" s="58" customFormat="1" hidden="1" x14ac:dyDescent="0.25">
      <c r="A157" s="23"/>
      <c r="B157" s="23" t="s">
        <v>1213</v>
      </c>
      <c r="C157" s="24" t="s">
        <v>1782</v>
      </c>
      <c r="D157" s="24" t="s">
        <v>1783</v>
      </c>
      <c r="E157" s="23" t="str">
        <f>IFERROR(VLOOKUP(Tabela1[[#This Row],[Priimek]],'Seznam prijav AIPS'!$F$2:$W$100,11,FALSE),"")</f>
        <v>63038@pos.hds.cz</v>
      </c>
      <c r="F157" s="25" t="s">
        <v>1322</v>
      </c>
      <c r="G157" s="23" t="s">
        <v>1785</v>
      </c>
      <c r="H157" s="45" t="str">
        <f>VLOOKUP(Tabela1[[#This Row],[Fakulteta koda]],Sporazumi!$C$2:$K$237,2,FALSE)</f>
        <v>UNIVERZITA PARDUBICE</v>
      </c>
      <c r="I157" s="24" t="s">
        <v>1784</v>
      </c>
      <c r="J157" s="45" t="str">
        <f>VLOOKUP(Tabela1[[#This Row],[Fakulteta koda]],Sporazumi!$C$2:$K$237,6,FALSE)</f>
        <v>Sociology and cultural studies</v>
      </c>
      <c r="K157" s="45">
        <f>VLOOKUP(Tabela1[[#This Row],[Fakulteta koda]],Sporazumi!$C$2:$K$237,9,FALSE)</f>
        <v>2</v>
      </c>
      <c r="L157" s="24" t="s">
        <v>1133</v>
      </c>
      <c r="M157" s="23" t="str">
        <f>VLOOKUP(Tabela1[[#This Row],[Koda predmeta]],Tabela13[[Course/Subject code]:[Note]],2,FALSE)</f>
        <v>ZGODOVINA SLIKARSTVA</v>
      </c>
      <c r="N157" s="23" t="str">
        <f>VLOOKUP(Tabela1[[#This Row],[Koda predmeta]],Tabela13[[Course/Subject code]:[Note]],3,FALSE)</f>
        <v>HISTORY OF PAINTING</v>
      </c>
      <c r="O157" s="27" t="s">
        <v>2219</v>
      </c>
      <c r="P157" s="28">
        <f>IF(VLOOKUP(Tabela1[[#This Row],[Koda predmeta]],Tabela13[[Course/Subject code]:[Note]],9,FALSE)&gt;0,VLOOKUP(Tabela1[[#This Row],[Koda predmeta]],Tabela13[[Course/Subject code]:[Note]],9,FALSE),"")</f>
        <v>1</v>
      </c>
      <c r="Q157" s="28">
        <f>IFERROR(Tabela1[[#This Row],[Kvote na predmetu]]-COUNTIFS(L:L,Tabela1[[#This Row],[Koda predmeta]],O:O,""),"")</f>
        <v>1</v>
      </c>
      <c r="R157" s="23"/>
      <c r="S157" s="23" t="str">
        <f>VLOOKUP(Tabela1[[#This Row],[Koda predmeta]],Tabela13[[Course/Subject code]:[Note]],4,FALSE)</f>
        <v>Department of Art History</v>
      </c>
      <c r="T157" s="23" t="str">
        <f>VLOOKUP(Tabela1[[#This Row],[Koda predmeta]],Tabela13[[Course/Subject code]:[Note]],7,FALSE)</f>
        <v>Winter</v>
      </c>
      <c r="U157" s="23" t="str">
        <f>VLOOKUP(Tabela1[[#This Row],[Koda predmeta]],Tabela13[[Course/Subject code]:[Note]],10,FALSE)</f>
        <v>Only for Faculty of Arts students of Arts History. Individual consultations and exam in English.</v>
      </c>
      <c r="V157" s="23">
        <f>VLOOKUP(Tabela1[[#This Row],[Koda predmeta]],Tabela13[[Course/Subject code]:[Note]],11,FALSE)</f>
        <v>0</v>
      </c>
      <c r="W157" s="23"/>
    </row>
    <row r="158" spans="1:23" s="58" customFormat="1" hidden="1" x14ac:dyDescent="0.25">
      <c r="A158" s="29"/>
      <c r="B158" s="29" t="s">
        <v>1213</v>
      </c>
      <c r="C158" s="30" t="s">
        <v>1782</v>
      </c>
      <c r="D158" s="30" t="s">
        <v>1783</v>
      </c>
      <c r="E158" s="29" t="str">
        <f>IFERROR(VLOOKUP(Tabela1[[#This Row],[Priimek]],'Seznam prijav AIPS'!$F$2:$W$100,11,FALSE),"")</f>
        <v>63038@pos.hds.cz</v>
      </c>
      <c r="F158" s="31" t="s">
        <v>1322</v>
      </c>
      <c r="G158" s="29" t="s">
        <v>1785</v>
      </c>
      <c r="H158" s="44" t="str">
        <f>VLOOKUP(Tabela1[[#This Row],[Fakulteta koda]],Sporazumi!$C$2:$K$237,2,FALSE)</f>
        <v>UNIVERZITA PARDUBICE</v>
      </c>
      <c r="I158" s="30" t="s">
        <v>1784</v>
      </c>
      <c r="J158" s="44" t="str">
        <f>VLOOKUP(Tabela1[[#This Row],[Fakulteta koda]],Sporazumi!$C$2:$K$237,6,FALSE)</f>
        <v>Sociology and cultural studies</v>
      </c>
      <c r="K158" s="44">
        <f>VLOOKUP(Tabela1[[#This Row],[Fakulteta koda]],Sporazumi!$C$2:$K$237,9,FALSE)</f>
        <v>2</v>
      </c>
      <c r="L158" s="30" t="s">
        <v>557</v>
      </c>
      <c r="M158" s="29" t="str">
        <f>VLOOKUP(Tabela1[[#This Row],[Koda predmeta]],Tabela13[[Course/Subject code]:[Note]],2,FALSE)</f>
        <v>NEEVROPSKA ZGODOVINA ZGODNJEGA NOVEGA VEKA</v>
      </c>
      <c r="N158" s="29" t="str">
        <f>VLOOKUP(Tabela1[[#This Row],[Koda predmeta]],Tabela13[[Course/Subject code]:[Note]],3,FALSE)</f>
        <v>NON-EUROPEAN HISTORY IN THE EARLY MODERN PERIOD</v>
      </c>
      <c r="O158" s="32"/>
      <c r="P158" s="33" t="str">
        <f>IF(VLOOKUP(Tabela1[[#This Row],[Koda predmeta]],Tabela13[[Course/Subject code]:[Note]],9,FALSE)&gt;0,VLOOKUP(Tabela1[[#This Row],[Koda predmeta]],Tabela13[[Course/Subject code]:[Note]],9,FALSE),"")</f>
        <v/>
      </c>
      <c r="Q158" s="33" t="str">
        <f>IFERROR(Tabela1[[#This Row],[Kvote na predmetu]]-COUNTIFS(L:L,Tabela1[[#This Row],[Koda predmeta]],O:O,""),"")</f>
        <v/>
      </c>
      <c r="R158" s="29"/>
      <c r="S158" s="29" t="str">
        <f>VLOOKUP(Tabela1[[#This Row],[Koda predmeta]],Tabela13[[Course/Subject code]:[Note]],4,FALSE)</f>
        <v>Department of History</v>
      </c>
      <c r="T158" s="29" t="str">
        <f>VLOOKUP(Tabela1[[#This Row],[Koda predmeta]],Tabela13[[Course/Subject code]:[Note]],7,FALSE)</f>
        <v>Winter</v>
      </c>
      <c r="U158" s="29" t="str">
        <f>VLOOKUP(Tabela1[[#This Row],[Koda predmeta]],Tabela13[[Course/Subject code]:[Note]],10,FALSE)</f>
        <v>Individual consultations in English</v>
      </c>
      <c r="V158" s="29">
        <f>VLOOKUP(Tabela1[[#This Row],[Koda predmeta]],Tabela13[[Course/Subject code]:[Note]],11,FALSE)</f>
        <v>0</v>
      </c>
      <c r="W158" s="29"/>
    </row>
    <row r="159" spans="1:23" s="58" customFormat="1" hidden="1" x14ac:dyDescent="0.25">
      <c r="A159" s="29"/>
      <c r="B159" s="29" t="s">
        <v>1213</v>
      </c>
      <c r="C159" s="30" t="s">
        <v>1782</v>
      </c>
      <c r="D159" s="30" t="s">
        <v>1783</v>
      </c>
      <c r="E159" s="29" t="str">
        <f>IFERROR(VLOOKUP(Tabela1[[#This Row],[Priimek]],'Seznam prijav AIPS'!$F$2:$W$100,11,FALSE),"")</f>
        <v>63038@pos.hds.cz</v>
      </c>
      <c r="F159" s="31" t="s">
        <v>1322</v>
      </c>
      <c r="G159" s="29" t="s">
        <v>1785</v>
      </c>
      <c r="H159" s="44" t="str">
        <f>VLOOKUP(Tabela1[[#This Row],[Fakulteta koda]],Sporazumi!$C$2:$K$237,2,FALSE)</f>
        <v>UNIVERZITA PARDUBICE</v>
      </c>
      <c r="I159" s="30" t="s">
        <v>1784</v>
      </c>
      <c r="J159" s="44" t="str">
        <f>VLOOKUP(Tabela1[[#This Row],[Fakulteta koda]],Sporazumi!$C$2:$K$237,6,FALSE)</f>
        <v>Sociology and cultural studies</v>
      </c>
      <c r="K159" s="44">
        <f>VLOOKUP(Tabela1[[#This Row],[Fakulteta koda]],Sporazumi!$C$2:$K$237,9,FALSE)</f>
        <v>2</v>
      </c>
      <c r="L159" s="30" t="s">
        <v>669</v>
      </c>
      <c r="M159" s="29" t="str">
        <f>VLOOKUP(Tabela1[[#This Row],[Koda predmeta]],Tabela13[[Course/Subject code]:[Note]],2,FALSE)</f>
        <v>GEOGRAFIJA PREBIVALSTVA</v>
      </c>
      <c r="N159" s="29" t="str">
        <f>VLOOKUP(Tabela1[[#This Row],[Koda predmeta]],Tabela13[[Course/Subject code]:[Note]],3,FALSE)</f>
        <v>POPULATION GEOGRAPHY</v>
      </c>
      <c r="O159" s="32"/>
      <c r="P159" s="33" t="str">
        <f>IF(VLOOKUP(Tabela1[[#This Row],[Koda predmeta]],Tabela13[[Course/Subject code]:[Note]],9,FALSE)&gt;0,VLOOKUP(Tabela1[[#This Row],[Koda predmeta]],Tabela13[[Course/Subject code]:[Note]],9,FALSE),"")</f>
        <v/>
      </c>
      <c r="Q159" s="33" t="str">
        <f>IFERROR(Tabela1[[#This Row],[Kvote na predmetu]]-COUNTIFS(L:L,Tabela1[[#This Row],[Koda predmeta]],O:O,""),"")</f>
        <v/>
      </c>
      <c r="R159" s="29"/>
      <c r="S159" s="29" t="str">
        <f>VLOOKUP(Tabela1[[#This Row],[Koda predmeta]],Tabela13[[Course/Subject code]:[Note]],4,FALSE)</f>
        <v>Department of Geography</v>
      </c>
      <c r="T159" s="29" t="str">
        <f>VLOOKUP(Tabela1[[#This Row],[Koda predmeta]],Tabela13[[Course/Subject code]:[Note]],7,FALSE)</f>
        <v>Winter</v>
      </c>
      <c r="U159" s="29">
        <f>VLOOKUP(Tabela1[[#This Row],[Koda predmeta]],Tabela13[[Course/Subject code]:[Note]],10,FALSE)</f>
        <v>0</v>
      </c>
      <c r="V159" s="29">
        <f>VLOOKUP(Tabela1[[#This Row],[Koda predmeta]],Tabela13[[Course/Subject code]:[Note]],11,FALSE)</f>
        <v>0</v>
      </c>
      <c r="W159" s="29"/>
    </row>
    <row r="160" spans="1:23" s="58" customFormat="1" hidden="1" x14ac:dyDescent="0.25">
      <c r="A160" s="29"/>
      <c r="B160" s="29" t="s">
        <v>1213</v>
      </c>
      <c r="C160" s="30" t="s">
        <v>1782</v>
      </c>
      <c r="D160" s="30" t="s">
        <v>1783</v>
      </c>
      <c r="E160" s="29" t="str">
        <f>IFERROR(VLOOKUP(Tabela1[[#This Row],[Priimek]],'Seznam prijav AIPS'!$F$2:$W$100,11,FALSE),"")</f>
        <v>63038@pos.hds.cz</v>
      </c>
      <c r="F160" s="31" t="s">
        <v>1322</v>
      </c>
      <c r="G160" s="29" t="s">
        <v>1785</v>
      </c>
      <c r="H160" s="44" t="str">
        <f>VLOOKUP(Tabela1[[#This Row],[Fakulteta koda]],Sporazumi!$C$2:$K$237,2,FALSE)</f>
        <v>UNIVERZITA PARDUBICE</v>
      </c>
      <c r="I160" s="30" t="s">
        <v>1784</v>
      </c>
      <c r="J160" s="44" t="str">
        <f>VLOOKUP(Tabela1[[#This Row],[Fakulteta koda]],Sporazumi!$C$2:$K$237,6,FALSE)</f>
        <v>Sociology and cultural studies</v>
      </c>
      <c r="K160" s="44">
        <f>VLOOKUP(Tabela1[[#This Row],[Fakulteta koda]],Sporazumi!$C$2:$K$237,9,FALSE)</f>
        <v>2</v>
      </c>
      <c r="L160" s="30" t="s">
        <v>741</v>
      </c>
      <c r="M160" s="29" t="str">
        <f>VLOOKUP(Tabela1[[#This Row],[Koda predmeta]],Tabela13[[Course/Subject code]:[Note]],2,FALSE)</f>
        <v>URBANA GEOGRAFIJA</v>
      </c>
      <c r="N160" s="29" t="str">
        <f>VLOOKUP(Tabela1[[#This Row],[Koda predmeta]],Tabela13[[Course/Subject code]:[Note]],3,FALSE)</f>
        <v>URBAN GEOGRAPHY</v>
      </c>
      <c r="O160" s="32"/>
      <c r="P160" s="33" t="str">
        <f>IF(VLOOKUP(Tabela1[[#This Row],[Koda predmeta]],Tabela13[[Course/Subject code]:[Note]],9,FALSE)&gt;0,VLOOKUP(Tabela1[[#This Row],[Koda predmeta]],Tabela13[[Course/Subject code]:[Note]],9,FALSE),"")</f>
        <v/>
      </c>
      <c r="Q160" s="33" t="str">
        <f>IFERROR(Tabela1[[#This Row],[Kvote na predmetu]]-COUNTIFS(L:L,Tabela1[[#This Row],[Koda predmeta]],O:O,""),"")</f>
        <v/>
      </c>
      <c r="R160" s="29"/>
      <c r="S160" s="29" t="str">
        <f>VLOOKUP(Tabela1[[#This Row],[Koda predmeta]],Tabela13[[Course/Subject code]:[Note]],4,FALSE)</f>
        <v>Department of Geography</v>
      </c>
      <c r="T160" s="29" t="str">
        <f>VLOOKUP(Tabela1[[#This Row],[Koda predmeta]],Tabela13[[Course/Subject code]:[Note]],7,FALSE)</f>
        <v>Winter</v>
      </c>
      <c r="U160" s="29">
        <f>VLOOKUP(Tabela1[[#This Row],[Koda predmeta]],Tabela13[[Course/Subject code]:[Note]],10,FALSE)</f>
        <v>0</v>
      </c>
      <c r="V160" s="29">
        <f>VLOOKUP(Tabela1[[#This Row],[Koda predmeta]],Tabela13[[Course/Subject code]:[Note]],11,FALSE)</f>
        <v>0</v>
      </c>
      <c r="W160" s="29"/>
    </row>
    <row r="161" spans="1:23" s="29" customFormat="1" hidden="1" x14ac:dyDescent="0.25">
      <c r="A161" s="23" t="s">
        <v>3009</v>
      </c>
      <c r="B161" s="23" t="s">
        <v>1213</v>
      </c>
      <c r="C161" s="23" t="s">
        <v>2451</v>
      </c>
      <c r="D161" s="23" t="s">
        <v>2450</v>
      </c>
      <c r="E161" s="23" t="str">
        <f>IFERROR(VLOOKUP(Tabela1[[#This Row],[Priimek]],'Seznam prijav AIPS'!$F$2:$W$100,11,FALSE),"")</f>
        <v>2714852808@qq.com</v>
      </c>
      <c r="F161" s="23"/>
      <c r="G161" s="23" t="s">
        <v>2709</v>
      </c>
      <c r="H161" s="23" t="s">
        <v>2733</v>
      </c>
      <c r="I161" s="23" t="s">
        <v>2536</v>
      </c>
      <c r="J161" s="23"/>
      <c r="K161" s="23"/>
      <c r="L161" s="23" t="s">
        <v>2734</v>
      </c>
      <c r="M161" s="23" t="s">
        <v>2735</v>
      </c>
      <c r="N161" s="23" t="s">
        <v>2735</v>
      </c>
      <c r="O161" s="23"/>
      <c r="P161" s="23" t="e">
        <f>IF(VLOOKUP(Tabela1[[#This Row],[Koda predmeta]],Tabela13[[Course/Subject code]:[Note]],9,FALSE)&gt;0,VLOOKUP(Tabela1[[#This Row],[Koda predmeta]],Tabela13[[Course/Subject code]:[Note]],9,FALSE),"")</f>
        <v>#N/A</v>
      </c>
      <c r="Q161" s="23" t="str">
        <f>IFERROR(Tabela1[[#This Row],[Kvote na predmetu]]-COUNTIFS(L:L,Tabela1[[#This Row],[Koda predmeta]],O:O,""),"")</f>
        <v/>
      </c>
      <c r="R161" s="23"/>
      <c r="S161" s="23" t="s">
        <v>1209</v>
      </c>
      <c r="T161" s="23" t="s">
        <v>37</v>
      </c>
      <c r="U161" s="23" t="e">
        <f>VLOOKUP(Tabela1[[#This Row],[Koda predmeta]],Tabela13[[Course/Subject code]:[Note]],10,FALSE)</f>
        <v>#N/A</v>
      </c>
      <c r="V161" s="23" t="e">
        <f>VLOOKUP(Tabela1[[#This Row],[Koda predmeta]],Tabela13[[Course/Subject code]:[Note]],11,FALSE)</f>
        <v>#N/A</v>
      </c>
      <c r="W161" s="23"/>
    </row>
    <row r="162" spans="1:23" s="29" customFormat="1" x14ac:dyDescent="0.25">
      <c r="A162" s="129"/>
      <c r="B162" s="129" t="s">
        <v>1213</v>
      </c>
      <c r="C162" s="138" t="s">
        <v>2473</v>
      </c>
      <c r="D162" s="138" t="s">
        <v>2472</v>
      </c>
      <c r="E162" s="129" t="str">
        <f>IFERROR(VLOOKUP(Tabela1[[#This Row],[Priimek]],'Seznam prijav AIPS'!$F$2:$W$100,11,FALSE),"")</f>
        <v>jiamingjin287@gmail.com</v>
      </c>
      <c r="F162" s="130"/>
      <c r="G162" s="129" t="s">
        <v>2709</v>
      </c>
      <c r="H162" s="129" t="s">
        <v>2733</v>
      </c>
      <c r="I162" s="131" t="s">
        <v>2536</v>
      </c>
      <c r="J162" s="129"/>
      <c r="K162" s="132"/>
      <c r="L162" s="225" t="s">
        <v>59</v>
      </c>
      <c r="M162" s="129" t="str">
        <f>VLOOKUP(Tabela1[[#This Row],[Koda predmeta]],Tabela13[[Course/Subject code]:[Note]],2,FALSE)</f>
        <v>ANGLEŠKI JEZIK – UVOD V ANGLEŠKO JEZIKOSLOVJE</v>
      </c>
      <c r="N162" s="129" t="str">
        <f>VLOOKUP(Tabela1[[#This Row],[Koda predmeta]],Tabela13[[Course/Subject code]:[Note]],3,FALSE)</f>
        <v>ENGLISH LANGUAGE – INTRODUCTION TO ENGLISH LINGUISTICS</v>
      </c>
      <c r="O162" s="133"/>
      <c r="P162" s="134">
        <f>IF(VLOOKUP(Tabela1[[#This Row],[Koda predmeta]],Tabela13[[Course/Subject code]:[Note]],9,FALSE)&gt;0,VLOOKUP(Tabela1[[#This Row],[Koda predmeta]],Tabela13[[Course/Subject code]:[Note]],9,FALSE),"")</f>
        <v>8</v>
      </c>
      <c r="Q162" s="135">
        <f>IFERROR(Tabela1[[#This Row],[Kvote na predmetu]]-COUNTIFS(L:L,Tabela1[[#This Row],[Koda predmeta]],O:O,""),"")</f>
        <v>-2</v>
      </c>
      <c r="R162" s="129"/>
      <c r="S162" s="129" t="str">
        <f>VLOOKUP(Tabela1[[#This Row],[Koda predmeta]],Tabela13[[Course/Subject code]:[Note]],4,FALSE)</f>
        <v>Department of English and American Studies</v>
      </c>
      <c r="T162" s="129" t="str">
        <f>VLOOKUP(Tabela1[[#This Row],[Koda predmeta]],Tabela13[[Course/Subject code]:[Note]],7,FALSE)</f>
        <v>Winter</v>
      </c>
      <c r="U162" s="129" t="str">
        <f>VLOOKUP(Tabela1[[#This Row],[Koda predmeta]],Tabela13[[Course/Subject code]:[Note]],10,FALSE)</f>
        <v>Only students of English</v>
      </c>
      <c r="V162" s="129">
        <f>VLOOKUP(Tabela1[[#This Row],[Koda predmeta]],Tabela13[[Course/Subject code]:[Note]],11,FALSE)</f>
        <v>0</v>
      </c>
      <c r="W162" s="155"/>
    </row>
    <row r="163" spans="1:23" s="106" customFormat="1" x14ac:dyDescent="0.25">
      <c r="A163" s="129"/>
      <c r="B163" s="129" t="s">
        <v>1213</v>
      </c>
      <c r="C163" s="229" t="s">
        <v>2461</v>
      </c>
      <c r="D163" s="138" t="s">
        <v>2460</v>
      </c>
      <c r="E163" s="129" t="str">
        <f>IFERROR(VLOOKUP(Tabela1[[#This Row],[Priimek]],'Seznam prijav AIPS'!$F$2:$W$100,11,FALSE),"")</f>
        <v>janezhou307@gmail.com</v>
      </c>
      <c r="F163" s="130"/>
      <c r="G163" s="129" t="s">
        <v>2709</v>
      </c>
      <c r="H163" s="129" t="s">
        <v>2733</v>
      </c>
      <c r="I163" s="131" t="s">
        <v>2536</v>
      </c>
      <c r="J163" s="129"/>
      <c r="K163" s="132"/>
      <c r="L163" s="226" t="s">
        <v>59</v>
      </c>
      <c r="M163" s="129" t="str">
        <f>VLOOKUP(Tabela1[[#This Row],[Koda predmeta]],Tabela13[[Course/Subject code]:[Note]],2,FALSE)</f>
        <v>ANGLEŠKI JEZIK – UVOD V ANGLEŠKO JEZIKOSLOVJE</v>
      </c>
      <c r="N163" s="129" t="str">
        <f>VLOOKUP(Tabela1[[#This Row],[Koda predmeta]],Tabela13[[Course/Subject code]:[Note]],3,FALSE)</f>
        <v>ENGLISH LANGUAGE – INTRODUCTION TO ENGLISH LINGUISTICS</v>
      </c>
      <c r="O163" s="133"/>
      <c r="P163" s="134">
        <f>IF(VLOOKUP(Tabela1[[#This Row],[Koda predmeta]],Tabela13[[Course/Subject code]:[Note]],9,FALSE)&gt;0,VLOOKUP(Tabela1[[#This Row],[Koda predmeta]],Tabela13[[Course/Subject code]:[Note]],9,FALSE),"")</f>
        <v>8</v>
      </c>
      <c r="Q163" s="135">
        <f>IFERROR(Tabela1[[#This Row],[Kvote na predmetu]]-COUNTIFS(L:L,Tabela1[[#This Row],[Koda predmeta]],O:O,""),"")</f>
        <v>-2</v>
      </c>
      <c r="R163" s="129"/>
      <c r="S163" s="129" t="str">
        <f>VLOOKUP(Tabela1[[#This Row],[Koda predmeta]],Tabela13[[Course/Subject code]:[Note]],4,FALSE)</f>
        <v>Department of English and American Studies</v>
      </c>
      <c r="T163" s="129" t="str">
        <f>VLOOKUP(Tabela1[[#This Row],[Koda predmeta]],Tabela13[[Course/Subject code]:[Note]],7,FALSE)</f>
        <v>Winter</v>
      </c>
      <c r="U163" s="129" t="str">
        <f>VLOOKUP(Tabela1[[#This Row],[Koda predmeta]],Tabela13[[Course/Subject code]:[Note]],10,FALSE)</f>
        <v>Only students of English</v>
      </c>
      <c r="V163" s="129">
        <f>VLOOKUP(Tabela1[[#This Row],[Koda predmeta]],Tabela13[[Course/Subject code]:[Note]],11,FALSE)</f>
        <v>0</v>
      </c>
      <c r="W163" s="155"/>
    </row>
    <row r="164" spans="1:23" s="29" customFormat="1" hidden="1" x14ac:dyDescent="0.25">
      <c r="A164" s="13"/>
      <c r="B164" s="13" t="s">
        <v>1213</v>
      </c>
      <c r="C164" s="47" t="s">
        <v>2451</v>
      </c>
      <c r="D164" s="47" t="s">
        <v>2450</v>
      </c>
      <c r="E164" s="13" t="str">
        <f>IFERROR(VLOOKUP(Tabela1[[#This Row],[Priimek]],'Seznam prijav AIPS'!$F$2:$W$100,11,FALSE),"")</f>
        <v>2714852808@qq.com</v>
      </c>
      <c r="F164" s="40"/>
      <c r="G164" s="13" t="s">
        <v>2709</v>
      </c>
      <c r="H164" s="13" t="s">
        <v>2733</v>
      </c>
      <c r="I164" s="39" t="s">
        <v>2536</v>
      </c>
      <c r="J164" s="13"/>
      <c r="K164" s="14"/>
      <c r="L164" s="48" t="s">
        <v>1203</v>
      </c>
      <c r="M164" s="13" t="str">
        <f>VLOOKUP(Tabela1[[#This Row],[Koda predmeta]],Tabela13[[Course/Subject code]:[Note]],2,FALSE)</f>
        <v>EVROPSKA ZGODOVINA ZGODNJEGA NOVEGA VEKA</v>
      </c>
      <c r="N164" s="13" t="str">
        <f>VLOOKUP(Tabela1[[#This Row],[Koda predmeta]],Tabela13[[Course/Subject code]:[Note]],3,FALSE)</f>
        <v>EUROPEAN HISTORY IN THE EARLY MODERN PERIOD</v>
      </c>
      <c r="O164" s="32"/>
      <c r="P164" s="16" t="str">
        <f>IF(VLOOKUP(Tabela1[[#This Row],[Koda predmeta]],Tabela13[[Course/Subject code]:[Note]],9,FALSE)&gt;0,VLOOKUP(Tabela1[[#This Row],[Koda predmeta]],Tabela13[[Course/Subject code]:[Note]],9,FALSE),"")</f>
        <v/>
      </c>
      <c r="Q164" s="33" t="str">
        <f>IFERROR(Tabela1[[#This Row],[Kvote na predmetu]]-COUNTIFS(L:L,Tabela1[[#This Row],[Koda predmeta]],O:O,""),"")</f>
        <v/>
      </c>
      <c r="R164" s="13"/>
      <c r="S164" s="13" t="str">
        <f>VLOOKUP(Tabela1[[#This Row],[Koda predmeta]],Tabela13[[Course/Subject code]:[Note]],4,FALSE)</f>
        <v>Department of History</v>
      </c>
      <c r="T164" s="13" t="str">
        <f>VLOOKUP(Tabela1[[#This Row],[Koda predmeta]],Tabela13[[Course/Subject code]:[Note]],7,FALSE)</f>
        <v>Winter</v>
      </c>
      <c r="U164" s="13" t="str">
        <f>VLOOKUP(Tabela1[[#This Row],[Koda predmeta]],Tabela13[[Course/Subject code]:[Note]],10,FALSE)</f>
        <v>Individual consultations in English</v>
      </c>
      <c r="V164" s="13">
        <f>VLOOKUP(Tabela1[[#This Row],[Koda predmeta]],Tabela13[[Course/Subject code]:[Note]],11,FALSE)</f>
        <v>0</v>
      </c>
      <c r="W164" s="17"/>
    </row>
    <row r="165" spans="1:23" s="118" customFormat="1" x14ac:dyDescent="0.25">
      <c r="A165" s="97"/>
      <c r="B165" s="97" t="s">
        <v>1213</v>
      </c>
      <c r="C165" s="98" t="s">
        <v>2763</v>
      </c>
      <c r="D165" s="98" t="s">
        <v>2762</v>
      </c>
      <c r="E165" s="97" t="str">
        <f>IFERROR(VLOOKUP(Tabela1[[#This Row],[Priimek]],'Seznam prijav AIPS'!$F$2:$W$100,11,FALSE),"")</f>
        <v>martapeinadomarquez2005@gmail.com</v>
      </c>
      <c r="F165" s="99" t="s">
        <v>2727</v>
      </c>
      <c r="G165" s="97" t="s">
        <v>3021</v>
      </c>
      <c r="H165" s="97" t="str">
        <f>VLOOKUP(Tabela1[[#This Row],[Fakulteta koda]],Sporazumi!$C$2:$K$237,2,FALSE)</f>
        <v xml:space="preserve">UNIVERSIDAD DE GRANADA </v>
      </c>
      <c r="I165" s="98" t="s">
        <v>1763</v>
      </c>
      <c r="J165" s="97" t="s">
        <v>3022</v>
      </c>
      <c r="K165" s="100">
        <f>VLOOKUP(Tabela1[[#This Row],[Fakulteta koda]],Sporazumi!$C$2:$K$237,9,FALSE)</f>
        <v>2</v>
      </c>
      <c r="L165" s="97" t="s">
        <v>59</v>
      </c>
      <c r="M165" s="97" t="str">
        <f>VLOOKUP(Tabela1[[#This Row],[Koda predmeta]],Tabela13[[Course/Subject code]:[Note]],2,FALSE)</f>
        <v>ANGLEŠKI JEZIK – UVOD V ANGLEŠKO JEZIKOSLOVJE</v>
      </c>
      <c r="N165" s="97" t="str">
        <f>VLOOKUP(Tabela1[[#This Row],[Koda predmeta]],Tabela13[[Course/Subject code]:[Note]],3,FALSE)</f>
        <v>ENGLISH LANGUAGE – INTRODUCTION TO ENGLISH LINGUISTICS</v>
      </c>
      <c r="O165" s="101"/>
      <c r="P165" s="102">
        <f>IF(VLOOKUP(Tabela1[[#This Row],[Koda predmeta]],Tabela13[[Course/Subject code]:[Note]],9,FALSE)&gt;0,VLOOKUP(Tabela1[[#This Row],[Koda predmeta]],Tabela13[[Course/Subject code]:[Note]],9,FALSE),"")</f>
        <v>8</v>
      </c>
      <c r="Q165" s="103">
        <f>IFERROR(Tabela1[[#This Row],[Kvote na predmetu]]-COUNTIFS(L:L,Tabela1[[#This Row],[Koda predmeta]],O:O,""),"")</f>
        <v>-2</v>
      </c>
      <c r="R165" s="97"/>
      <c r="S165" s="97" t="str">
        <f>VLOOKUP(Tabela1[[#This Row],[Koda predmeta]],Tabela13[[Course/Subject code]:[Note]],4,FALSE)</f>
        <v>Department of English and American Studies</v>
      </c>
      <c r="T165" s="97" t="str">
        <f>VLOOKUP(Tabela1[[#This Row],[Koda predmeta]],Tabela13[[Course/Subject code]:[Note]],7,FALSE)</f>
        <v>Winter</v>
      </c>
      <c r="U165" s="97" t="str">
        <f>VLOOKUP(Tabela1[[#This Row],[Koda predmeta]],Tabela13[[Course/Subject code]:[Note]],10,FALSE)</f>
        <v>Only students of English</v>
      </c>
      <c r="V165" s="97">
        <f>VLOOKUP(Tabela1[[#This Row],[Koda predmeta]],Tabela13[[Course/Subject code]:[Note]],11,FALSE)</f>
        <v>0</v>
      </c>
      <c r="W165" s="105"/>
    </row>
    <row r="166" spans="1:23" s="29" customFormat="1" x14ac:dyDescent="0.25">
      <c r="A166" s="106"/>
      <c r="B166" s="106" t="s">
        <v>1213</v>
      </c>
      <c r="C166" s="106" t="s">
        <v>2720</v>
      </c>
      <c r="D166" s="106" t="s">
        <v>2721</v>
      </c>
      <c r="E166" s="106" t="s">
        <v>2722</v>
      </c>
      <c r="F166" s="143" t="s">
        <v>2692</v>
      </c>
      <c r="G166" s="106" t="s">
        <v>2690</v>
      </c>
      <c r="H166" s="106" t="str">
        <f>VLOOKUP(Tabela1[[#This Row],[Fakulteta koda]],Sporazumi!$C$2:$K$237,2,FALSE)</f>
        <v>UNIVERSIDAD DE LA LAGUNA</v>
      </c>
      <c r="I166" s="107" t="s">
        <v>1763</v>
      </c>
      <c r="J166" s="106" t="s">
        <v>1273</v>
      </c>
      <c r="K166" s="108">
        <v>3</v>
      </c>
      <c r="L166" s="98" t="s">
        <v>59</v>
      </c>
      <c r="M166" s="106" t="str">
        <f>VLOOKUP(Tabela1[[#This Row],[Koda predmeta]],Tabela13[[Course/Subject code]:[Note]],2,FALSE)</f>
        <v>ANGLEŠKI JEZIK – UVOD V ANGLEŠKO JEZIKOSLOVJE</v>
      </c>
      <c r="N166" s="106" t="str">
        <f>VLOOKUP(Tabela1[[#This Row],[Koda predmeta]],Tabela13[[Course/Subject code]:[Note]],3,FALSE)</f>
        <v>ENGLISH LANGUAGE – INTRODUCTION TO ENGLISH LINGUISTICS</v>
      </c>
      <c r="O166" s="103"/>
      <c r="P166" s="103">
        <f>IF(VLOOKUP(Tabela1[[#This Row],[Koda predmeta]],Tabela13[[Course/Subject code]:[Note]],9,FALSE)&gt;0,VLOOKUP(Tabela1[[#This Row],[Koda predmeta]],Tabela13[[Course/Subject code]:[Note]],9,FALSE),"")</f>
        <v>8</v>
      </c>
      <c r="Q166" s="103">
        <f>IFERROR(Tabela1[[#This Row],[Kvote na predmetu]]-COUNTIFS(L:L,Tabela1[[#This Row],[Koda predmeta]],O:O,""),"")</f>
        <v>-2</v>
      </c>
      <c r="R166" s="106"/>
      <c r="S166" s="106" t="str">
        <f>VLOOKUP(Tabela1[[#This Row],[Koda predmeta]],Tabela13[[Course/Subject code]:[Note]],4,FALSE)</f>
        <v>Department of English and American Studies</v>
      </c>
      <c r="T166" s="106" t="str">
        <f>VLOOKUP(Tabela1[[#This Row],[Koda predmeta]],Tabela13[[Course/Subject code]:[Note]],7,FALSE)</f>
        <v>Winter</v>
      </c>
      <c r="U166" s="106" t="str">
        <f>VLOOKUP(Tabela1[[#This Row],[Koda predmeta]],Tabela13[[Course/Subject code]:[Note]],10,FALSE)</f>
        <v>Only students of English</v>
      </c>
      <c r="V166" s="106">
        <f>VLOOKUP(Tabela1[[#This Row],[Koda predmeta]],Tabela13[[Course/Subject code]:[Note]],11,FALSE)</f>
        <v>0</v>
      </c>
      <c r="W166" s="106"/>
    </row>
    <row r="167" spans="1:23" s="106" customFormat="1" x14ac:dyDescent="0.25">
      <c r="A167" s="129"/>
      <c r="B167" s="129" t="s">
        <v>1213</v>
      </c>
      <c r="C167" s="138" t="s">
        <v>2483</v>
      </c>
      <c r="D167" s="138" t="s">
        <v>2482</v>
      </c>
      <c r="E167" s="129" t="str">
        <f>IFERROR(VLOOKUP(Tabela1[[#This Row],[Priimek]],'Seznam prijav AIPS'!$F$2:$W$100,11,FALSE),"")</f>
        <v>suiikiya1210@gmail.com</v>
      </c>
      <c r="F167" s="130"/>
      <c r="G167" s="129" t="s">
        <v>2709</v>
      </c>
      <c r="H167" s="129" t="s">
        <v>2733</v>
      </c>
      <c r="I167" s="131" t="s">
        <v>2536</v>
      </c>
      <c r="J167" s="129"/>
      <c r="K167" s="132"/>
      <c r="L167" s="225" t="s">
        <v>59</v>
      </c>
      <c r="M167" s="129" t="str">
        <f>VLOOKUP(Tabela1[[#This Row],[Koda predmeta]],Tabela13[[Course/Subject code]:[Note]],2,FALSE)</f>
        <v>ANGLEŠKI JEZIK – UVOD V ANGLEŠKO JEZIKOSLOVJE</v>
      </c>
      <c r="N167" s="129" t="str">
        <f>VLOOKUP(Tabela1[[#This Row],[Koda predmeta]],Tabela13[[Course/Subject code]:[Note]],3,FALSE)</f>
        <v>ENGLISH LANGUAGE – INTRODUCTION TO ENGLISH LINGUISTICS</v>
      </c>
      <c r="O167" s="133"/>
      <c r="P167" s="134">
        <f>IF(VLOOKUP(Tabela1[[#This Row],[Koda predmeta]],Tabela13[[Course/Subject code]:[Note]],9,FALSE)&gt;0,VLOOKUP(Tabela1[[#This Row],[Koda predmeta]],Tabela13[[Course/Subject code]:[Note]],9,FALSE),"")</f>
        <v>8</v>
      </c>
      <c r="Q167" s="135">
        <f>IFERROR(Tabela1[[#This Row],[Kvote na predmetu]]-COUNTIFS(L:L,Tabela1[[#This Row],[Koda predmeta]],O:O,""),"")</f>
        <v>-2</v>
      </c>
      <c r="R167" s="129"/>
      <c r="S167" s="129" t="str">
        <f>VLOOKUP(Tabela1[[#This Row],[Koda predmeta]],Tabela13[[Course/Subject code]:[Note]],4,FALSE)</f>
        <v>Department of English and American Studies</v>
      </c>
      <c r="T167" s="129" t="str">
        <f>VLOOKUP(Tabela1[[#This Row],[Koda predmeta]],Tabela13[[Course/Subject code]:[Note]],7,FALSE)</f>
        <v>Winter</v>
      </c>
      <c r="U167" s="129" t="str">
        <f>VLOOKUP(Tabela1[[#This Row],[Koda predmeta]],Tabela13[[Course/Subject code]:[Note]],10,FALSE)</f>
        <v>Only students of English</v>
      </c>
      <c r="V167" s="129">
        <f>VLOOKUP(Tabela1[[#This Row],[Koda predmeta]],Tabela13[[Course/Subject code]:[Note]],11,FALSE)</f>
        <v>0</v>
      </c>
      <c r="W167" s="155"/>
    </row>
    <row r="168" spans="1:23" s="109" customFormat="1" hidden="1" x14ac:dyDescent="0.25">
      <c r="A168" s="106"/>
      <c r="B168" s="106" t="s">
        <v>1213</v>
      </c>
      <c r="C168" s="107" t="s">
        <v>1929</v>
      </c>
      <c r="D168" s="107" t="s">
        <v>1928</v>
      </c>
      <c r="E168" s="106" t="str">
        <f>IFERROR(VLOOKUP(Tabela1[[#This Row],[Priimek]],'Seznam prijav AIPS'!$F$2:$W$100,11,FALSE),"")</f>
        <v>irenegonzlz5@gmail.com</v>
      </c>
      <c r="F168" s="106" t="s">
        <v>2689</v>
      </c>
      <c r="G168" s="106" t="s">
        <v>2690</v>
      </c>
      <c r="H168" s="106" t="str">
        <f>VLOOKUP(Tabela1[[#This Row],[Fakulteta koda]],Sporazumi!$C$2:$K$237,2,FALSE)</f>
        <v>UNIVERSITAT DE VALENCIA (ESTUDI GENERAL) UVEG</v>
      </c>
      <c r="I168" s="107" t="s">
        <v>1763</v>
      </c>
      <c r="J168" s="106" t="s">
        <v>1225</v>
      </c>
      <c r="K168" s="114" t="s">
        <v>2691</v>
      </c>
      <c r="L168" s="115" t="s">
        <v>92</v>
      </c>
      <c r="M168" s="106" t="str">
        <f>VLOOKUP(Tabela1[[#This Row],[Koda predmeta]],Tabela13[[Course/Subject code]:[Note]],2,FALSE)</f>
        <v>ANGLEŠKI JEZIK - IZBRANA POGLAVJA IZ JEZIKOSLOVJA</v>
      </c>
      <c r="N168" s="106" t="str">
        <f>VLOOKUP(Tabela1[[#This Row],[Koda predmeta]],Tabela13[[Course/Subject code]:[Note]],3,FALSE)</f>
        <v>ENGLISH LANGUAGE - SELECTED TOPICS FROM LINGUISTICS</v>
      </c>
      <c r="O168" s="103"/>
      <c r="P168" s="103">
        <f>IF(VLOOKUP(Tabela1[[#This Row],[Koda predmeta]],Tabela13[[Course/Subject code]:[Note]],9,FALSE)&gt;0,VLOOKUP(Tabela1[[#This Row],[Koda predmeta]],Tabela13[[Course/Subject code]:[Note]],9,FALSE),"")</f>
        <v>8</v>
      </c>
      <c r="Q168" s="103">
        <f>IFERROR(Tabela1[[#This Row],[Kvote na predmetu]]-COUNTIFS(L:L,Tabela1[[#This Row],[Koda predmeta]],O:O,""),"")</f>
        <v>5</v>
      </c>
      <c r="R168" s="106"/>
      <c r="S168" s="106" t="str">
        <f>VLOOKUP(Tabela1[[#This Row],[Koda predmeta]],Tabela13[[Course/Subject code]:[Note]],4,FALSE)</f>
        <v>Department of English and American Studies</v>
      </c>
      <c r="T168" s="106" t="str">
        <f>VLOOKUP(Tabela1[[#This Row],[Koda predmeta]],Tabela13[[Course/Subject code]:[Note]],7,FALSE)</f>
        <v>Summer</v>
      </c>
      <c r="U168" s="106" t="str">
        <f>VLOOKUP(Tabela1[[#This Row],[Koda predmeta]],Tabela13[[Course/Subject code]:[Note]],10,FALSE)</f>
        <v>Only students of English</v>
      </c>
      <c r="V168" s="106">
        <f>VLOOKUP(Tabela1[[#This Row],[Koda predmeta]],Tabela13[[Course/Subject code]:[Note]],11,FALSE)</f>
        <v>0</v>
      </c>
      <c r="W168" s="106"/>
    </row>
    <row r="169" spans="1:23" s="106" customFormat="1" x14ac:dyDescent="0.25">
      <c r="B169" s="106" t="s">
        <v>1213</v>
      </c>
      <c r="C169" s="107" t="s">
        <v>2044</v>
      </c>
      <c r="D169" s="107" t="s">
        <v>2043</v>
      </c>
      <c r="E169" s="106" t="str">
        <f>IFERROR(VLOOKUP(Tabela1[[#This Row],[Priimek]],'Seznam prijav AIPS'!$F$2:$W$100,11,FALSE),"")</f>
        <v>doretagollo85@gmail.com</v>
      </c>
      <c r="F169" s="143" t="s">
        <v>2689</v>
      </c>
      <c r="G169" s="106" t="s">
        <v>2690</v>
      </c>
      <c r="H169" s="106" t="str">
        <f>VLOOKUP(Tabela1[[#This Row],[Fakulteta koda]],Sporazumi!$C$2:$K$237,2,FALSE)</f>
        <v>UNIVERSITAT DE VALENCIA (ESTUDI GENERAL) UVEG</v>
      </c>
      <c r="I169" s="107" t="s">
        <v>1763</v>
      </c>
      <c r="J169" s="106" t="s">
        <v>1225</v>
      </c>
      <c r="K169" s="114" t="s">
        <v>2691</v>
      </c>
      <c r="L169" s="115" t="s">
        <v>108</v>
      </c>
      <c r="M169" s="106" t="str">
        <f>VLOOKUP(Tabela1[[#This Row],[Koda predmeta]],Tabela13[[Course/Subject code]:[Note]],2,FALSE)</f>
        <v>ANGLEŠKI JEZIK - SKLADNJA</v>
      </c>
      <c r="N169" s="106" t="str">
        <f>VLOOKUP(Tabela1[[#This Row],[Koda predmeta]],Tabela13[[Course/Subject code]:[Note]],3,FALSE)</f>
        <v>ENGLISH LANGUAGE - SYNTAX</v>
      </c>
      <c r="O169" s="101"/>
      <c r="P169" s="103">
        <f>IF(VLOOKUP(Tabela1[[#This Row],[Koda predmeta]],Tabela13[[Course/Subject code]:[Note]],9,FALSE)&gt;0,VLOOKUP(Tabela1[[#This Row],[Koda predmeta]],Tabela13[[Course/Subject code]:[Note]],9,FALSE),"")</f>
        <v>8</v>
      </c>
      <c r="Q169" s="103">
        <f>IFERROR(Tabela1[[#This Row],[Kvote na predmetu]]-COUNTIFS(L:L,Tabela1[[#This Row],[Koda predmeta]],O:O,""),"")</f>
        <v>0</v>
      </c>
      <c r="S169" s="106" t="str">
        <f>VLOOKUP(Tabela1[[#This Row],[Koda predmeta]],Tabela13[[Course/Subject code]:[Note]],4,FALSE)</f>
        <v>Department of English and American Studies</v>
      </c>
      <c r="T169" s="106" t="str">
        <f>VLOOKUP(Tabela1[[#This Row],[Koda predmeta]],Tabela13[[Course/Subject code]:[Note]],7,FALSE)</f>
        <v>Winter</v>
      </c>
      <c r="U169" s="106" t="str">
        <f>VLOOKUP(Tabela1[[#This Row],[Koda predmeta]],Tabela13[[Course/Subject code]:[Note]],10,FALSE)</f>
        <v>Only students of English</v>
      </c>
      <c r="V169" s="106">
        <f>VLOOKUP(Tabela1[[#This Row],[Koda predmeta]],Tabela13[[Course/Subject code]:[Note]],11,FALSE)</f>
        <v>0</v>
      </c>
    </row>
    <row r="170" spans="1:23" s="106" customFormat="1" hidden="1" x14ac:dyDescent="0.25">
      <c r="B170" s="106" t="s">
        <v>1213</v>
      </c>
      <c r="C170" s="107" t="s">
        <v>1929</v>
      </c>
      <c r="D170" s="107" t="s">
        <v>1928</v>
      </c>
      <c r="E170" s="106" t="str">
        <f>IFERROR(VLOOKUP(Tabela1[[#This Row],[Priimek]],'Seznam prijav AIPS'!$F$2:$W$100,11,FALSE),"")</f>
        <v>irenegonzlz5@gmail.com</v>
      </c>
      <c r="F170" s="106" t="s">
        <v>2689</v>
      </c>
      <c r="G170" s="106" t="s">
        <v>2690</v>
      </c>
      <c r="H170" s="106" t="str">
        <f>VLOOKUP(Tabela1[[#This Row],[Fakulteta koda]],Sporazumi!$C$2:$K$237,2,FALSE)</f>
        <v>UNIVERSITAT DE VALENCIA (ESTUDI GENERAL) UVEG</v>
      </c>
      <c r="I170" s="107" t="s">
        <v>1763</v>
      </c>
      <c r="J170" s="106" t="s">
        <v>1225</v>
      </c>
      <c r="K170" s="114" t="s">
        <v>2691</v>
      </c>
      <c r="L170" s="115" t="s">
        <v>96</v>
      </c>
      <c r="M170" s="106" t="str">
        <f>VLOOKUP(Tabela1[[#This Row],[Koda predmeta]],Tabela13[[Course/Subject code]:[Note]],2,FALSE)</f>
        <v>ANGLEŠKI JEZIK - BESEDOTVORJE</v>
      </c>
      <c r="N170" s="106" t="str">
        <f>VLOOKUP(Tabela1[[#This Row],[Koda predmeta]],Tabela13[[Course/Subject code]:[Note]],3,FALSE)</f>
        <v>ENGLISH LANGUAGE – WORD FORMATION</v>
      </c>
      <c r="O170" s="103"/>
      <c r="P170" s="103">
        <f>IF(VLOOKUP(Tabela1[[#This Row],[Koda predmeta]],Tabela13[[Course/Subject code]:[Note]],9,FALSE)&gt;0,VLOOKUP(Tabela1[[#This Row],[Koda predmeta]],Tabela13[[Course/Subject code]:[Note]],9,FALSE),"")</f>
        <v>8</v>
      </c>
      <c r="Q170" s="103">
        <f>IFERROR(Tabela1[[#This Row],[Kvote na predmetu]]-COUNTIFS(L:L,Tabela1[[#This Row],[Koda predmeta]],O:O,""),"")</f>
        <v>5</v>
      </c>
      <c r="S170" s="106" t="str">
        <f>VLOOKUP(Tabela1[[#This Row],[Koda predmeta]],Tabela13[[Course/Subject code]:[Note]],4,FALSE)</f>
        <v>Department of English and American Studies</v>
      </c>
      <c r="T170" s="106" t="str">
        <f>VLOOKUP(Tabela1[[#This Row],[Koda predmeta]],Tabela13[[Course/Subject code]:[Note]],7,FALSE)</f>
        <v>Summer</v>
      </c>
      <c r="U170" s="106" t="str">
        <f>VLOOKUP(Tabela1[[#This Row],[Koda predmeta]],Tabela13[[Course/Subject code]:[Note]],10,FALSE)</f>
        <v>Only students of English</v>
      </c>
      <c r="V170" s="106">
        <f>VLOOKUP(Tabela1[[#This Row],[Koda predmeta]],Tabela13[[Course/Subject code]:[Note]],11,FALSE)</f>
        <v>0</v>
      </c>
    </row>
    <row r="171" spans="1:23" s="106" customFormat="1" x14ac:dyDescent="0.25">
      <c r="B171" s="106" t="s">
        <v>1213</v>
      </c>
      <c r="C171" s="107" t="s">
        <v>1929</v>
      </c>
      <c r="D171" s="107" t="s">
        <v>1928</v>
      </c>
      <c r="E171" s="106" t="str">
        <f>IFERROR(VLOOKUP(Tabela1[[#This Row],[Priimek]],'Seznam prijav AIPS'!$F$2:$W$100,11,FALSE),"")</f>
        <v>irenegonzlz5@gmail.com</v>
      </c>
      <c r="F171" s="106" t="s">
        <v>2689</v>
      </c>
      <c r="G171" s="106" t="s">
        <v>2690</v>
      </c>
      <c r="H171" s="106" t="str">
        <f>VLOOKUP(Tabela1[[#This Row],[Fakulteta koda]],Sporazumi!$C$2:$K$237,2,FALSE)</f>
        <v>UNIVERSITAT DE VALENCIA (ESTUDI GENERAL) UVEG</v>
      </c>
      <c r="I171" s="107" t="s">
        <v>1763</v>
      </c>
      <c r="J171" s="106" t="s">
        <v>1225</v>
      </c>
      <c r="K171" s="114" t="s">
        <v>2691</v>
      </c>
      <c r="L171" s="115" t="s">
        <v>108</v>
      </c>
      <c r="M171" s="106" t="str">
        <f>VLOOKUP(Tabela1[[#This Row],[Koda predmeta]],Tabela13[[Course/Subject code]:[Note]],2,FALSE)</f>
        <v>ANGLEŠKI JEZIK - SKLADNJA</v>
      </c>
      <c r="N171" s="106" t="str">
        <f>VLOOKUP(Tabela1[[#This Row],[Koda predmeta]],Tabela13[[Course/Subject code]:[Note]],3,FALSE)</f>
        <v>ENGLISH LANGUAGE - SYNTAX</v>
      </c>
      <c r="O171" s="103"/>
      <c r="P171" s="103">
        <f>IF(VLOOKUP(Tabela1[[#This Row],[Koda predmeta]],Tabela13[[Course/Subject code]:[Note]],9,FALSE)&gt;0,VLOOKUP(Tabela1[[#This Row],[Koda predmeta]],Tabela13[[Course/Subject code]:[Note]],9,FALSE),"")</f>
        <v>8</v>
      </c>
      <c r="Q171" s="103">
        <f>IFERROR(Tabela1[[#This Row],[Kvote na predmetu]]-COUNTIFS(L:L,Tabela1[[#This Row],[Koda predmeta]],O:O,""),"")</f>
        <v>0</v>
      </c>
      <c r="S171" s="106" t="str">
        <f>VLOOKUP(Tabela1[[#This Row],[Koda predmeta]],Tabela13[[Course/Subject code]:[Note]],4,FALSE)</f>
        <v>Department of English and American Studies</v>
      </c>
      <c r="T171" s="106" t="str">
        <f>VLOOKUP(Tabela1[[#This Row],[Koda predmeta]],Tabela13[[Course/Subject code]:[Note]],7,FALSE)</f>
        <v>Winter</v>
      </c>
      <c r="U171" s="106" t="str">
        <f>VLOOKUP(Tabela1[[#This Row],[Koda predmeta]],Tabela13[[Course/Subject code]:[Note]],10,FALSE)</f>
        <v>Only students of English</v>
      </c>
      <c r="V171" s="106">
        <f>VLOOKUP(Tabela1[[#This Row],[Koda predmeta]],Tabela13[[Course/Subject code]:[Note]],11,FALSE)</f>
        <v>0</v>
      </c>
    </row>
    <row r="172" spans="1:23" s="106" customFormat="1" hidden="1" x14ac:dyDescent="0.25">
      <c r="B172" s="106" t="s">
        <v>1213</v>
      </c>
      <c r="C172" s="107" t="s">
        <v>1929</v>
      </c>
      <c r="D172" s="107" t="s">
        <v>1928</v>
      </c>
      <c r="E172" s="106" t="str">
        <f>IFERROR(VLOOKUP(Tabela1[[#This Row],[Priimek]],'Seznam prijav AIPS'!$F$2:$W$100,11,FALSE),"")</f>
        <v>irenegonzlz5@gmail.com</v>
      </c>
      <c r="F172" s="106" t="s">
        <v>2689</v>
      </c>
      <c r="G172" s="106" t="s">
        <v>2690</v>
      </c>
      <c r="H172" s="106" t="str">
        <f>VLOOKUP(Tabela1[[#This Row],[Fakulteta koda]],Sporazumi!$C$2:$K$237,2,FALSE)</f>
        <v>UNIVERSITAT DE VALENCIA (ESTUDI GENERAL) UVEG</v>
      </c>
      <c r="I172" s="107" t="s">
        <v>1763</v>
      </c>
      <c r="J172" s="106" t="s">
        <v>1225</v>
      </c>
      <c r="K172" s="114" t="s">
        <v>2691</v>
      </c>
      <c r="L172" s="115" t="s">
        <v>87</v>
      </c>
      <c r="M172" s="106" t="str">
        <f>VLOOKUP(Tabela1[[#This Row],[Koda predmeta]],Tabela13[[Course/Subject code]:[Note]],2,FALSE)</f>
        <v>ANGLEŠKA KNJIŽEVNOST MED ROMANTIKO IN FIN-DE-SIECLOM</v>
      </c>
      <c r="N172" s="106" t="str">
        <f>VLOOKUP(Tabela1[[#This Row],[Koda predmeta]],Tabela13[[Course/Subject code]:[Note]],3,FALSE)</f>
        <v>ENGLISH LITERATURE: THE ROMANTICS TO THE FIN-DE-SIECLE</v>
      </c>
      <c r="O172" s="103"/>
      <c r="P172" s="103">
        <f>IF(VLOOKUP(Tabela1[[#This Row],[Koda predmeta]],Tabela13[[Course/Subject code]:[Note]],9,FALSE)&gt;0,VLOOKUP(Tabela1[[#This Row],[Koda predmeta]],Tabela13[[Course/Subject code]:[Note]],9,FALSE),"")</f>
        <v>8</v>
      </c>
      <c r="Q172" s="103">
        <f>IFERROR(Tabela1[[#This Row],[Kvote na predmetu]]-COUNTIFS(L:L,Tabela1[[#This Row],[Koda predmeta]],O:O,""),"")</f>
        <v>4</v>
      </c>
      <c r="S172" s="106" t="str">
        <f>VLOOKUP(Tabela1[[#This Row],[Koda predmeta]],Tabela13[[Course/Subject code]:[Note]],4,FALSE)</f>
        <v>Department of English and American Studies</v>
      </c>
      <c r="T172" s="106" t="str">
        <f>VLOOKUP(Tabela1[[#This Row],[Koda predmeta]],Tabela13[[Course/Subject code]:[Note]],7,FALSE)</f>
        <v>Summer</v>
      </c>
      <c r="U172" s="106" t="str">
        <f>VLOOKUP(Tabela1[[#This Row],[Koda predmeta]],Tabela13[[Course/Subject code]:[Note]],10,FALSE)</f>
        <v>Only students of English. Lecturer Tomaž Onič</v>
      </c>
      <c r="V172" s="106">
        <f>VLOOKUP(Tabela1[[#This Row],[Koda predmeta]],Tabela13[[Course/Subject code]:[Note]],11,FALSE)</f>
        <v>0</v>
      </c>
    </row>
    <row r="173" spans="1:23" s="106" customFormat="1" hidden="1" x14ac:dyDescent="0.25">
      <c r="B173" s="106" t="s">
        <v>1213</v>
      </c>
      <c r="C173" s="107" t="s">
        <v>1929</v>
      </c>
      <c r="D173" s="107" t="s">
        <v>1928</v>
      </c>
      <c r="E173" s="106" t="str">
        <f>IFERROR(VLOOKUP(Tabela1[[#This Row],[Priimek]],'Seznam prijav AIPS'!$F$2:$W$100,11,FALSE),"")</f>
        <v>irenegonzlz5@gmail.com</v>
      </c>
      <c r="F173" s="106" t="s">
        <v>2689</v>
      </c>
      <c r="G173" s="106" t="s">
        <v>2690</v>
      </c>
      <c r="H173" s="106" t="str">
        <f>VLOOKUP(Tabela1[[#This Row],[Fakulteta koda]],Sporazumi!$C$2:$K$237,2,FALSE)</f>
        <v>UNIVERSITAT DE VALENCIA (ESTUDI GENERAL) UVEG</v>
      </c>
      <c r="I173" s="107" t="s">
        <v>1763</v>
      </c>
      <c r="J173" s="106" t="s">
        <v>1225</v>
      </c>
      <c r="K173" s="114" t="s">
        <v>2691</v>
      </c>
      <c r="L173" s="115" t="s">
        <v>75</v>
      </c>
      <c r="M173" s="106" t="str">
        <f>VLOOKUP(Tabela1[[#This Row],[Koda predmeta]],Tabela13[[Course/Subject code]:[Note]],2,FALSE)</f>
        <v>INTERPRETACIJA ANGLEŠKIH LITERARNIH BESEDIL</v>
      </c>
      <c r="N173" s="106" t="str">
        <f>VLOOKUP(Tabela1[[#This Row],[Koda predmeta]],Tabela13[[Course/Subject code]:[Note]],3,FALSE)</f>
        <v>INTERPRETATION OF ENGLISH LITERARY TEXTS</v>
      </c>
      <c r="O173" s="103"/>
      <c r="P173" s="103">
        <f>IF(VLOOKUP(Tabela1[[#This Row],[Koda predmeta]],Tabela13[[Course/Subject code]:[Note]],9,FALSE)&gt;0,VLOOKUP(Tabela1[[#This Row],[Koda predmeta]],Tabela13[[Course/Subject code]:[Note]],9,FALSE),"")</f>
        <v>8</v>
      </c>
      <c r="Q173" s="103">
        <f>IFERROR(Tabela1[[#This Row],[Kvote na predmetu]]-COUNTIFS(L:L,Tabela1[[#This Row],[Koda predmeta]],O:O,""),"")</f>
        <v>5</v>
      </c>
      <c r="S173" s="106" t="str">
        <f>VLOOKUP(Tabela1[[#This Row],[Koda predmeta]],Tabela13[[Course/Subject code]:[Note]],4,FALSE)</f>
        <v>Department of English and American Studies</v>
      </c>
      <c r="T173" s="106" t="str">
        <f>VLOOKUP(Tabela1[[#This Row],[Koda predmeta]],Tabela13[[Course/Subject code]:[Note]],7,FALSE)</f>
        <v>Summer</v>
      </c>
      <c r="U173" s="106" t="str">
        <f>VLOOKUP(Tabela1[[#This Row],[Koda predmeta]],Tabela13[[Course/Subject code]:[Note]],10,FALSE)</f>
        <v>Only students of English</v>
      </c>
      <c r="V173" s="106">
        <f>VLOOKUP(Tabela1[[#This Row],[Koda predmeta]],Tabela13[[Course/Subject code]:[Note]],11,FALSE)</f>
        <v>0</v>
      </c>
    </row>
    <row r="174" spans="1:23" s="106" customFormat="1" x14ac:dyDescent="0.25">
      <c r="B174" s="106" t="s">
        <v>1213</v>
      </c>
      <c r="C174" s="142" t="s">
        <v>2321</v>
      </c>
      <c r="D174" s="97" t="s">
        <v>2320</v>
      </c>
      <c r="E174" s="106" t="str">
        <f>IFERROR(VLOOKUP(Tabela1[[#This Row],[Priimek]],'Seznam prijav AIPS'!$F$2:$W$100,11,FALSE),"")</f>
        <v>ivirichter33@gmail.com</v>
      </c>
      <c r="F174" s="143" t="s">
        <v>2727</v>
      </c>
      <c r="G174" s="106" t="s">
        <v>3041</v>
      </c>
      <c r="H174" s="106" t="str">
        <f>VLOOKUP(Tabela1[[#This Row],[Fakulteta koda]],Sporazumi!$C$2:$K$237,2,FALSE)</f>
        <v xml:space="preserve">UNIVERSIDAD DE GRANADA </v>
      </c>
      <c r="I174" s="107" t="s">
        <v>1763</v>
      </c>
      <c r="K174" s="108">
        <f>VLOOKUP(Tabela1[[#This Row],[Fakulteta koda]],Sporazumi!$C$2:$K$237,9,FALSE)</f>
        <v>2</v>
      </c>
      <c r="L174" s="97" t="s">
        <v>108</v>
      </c>
      <c r="M174" s="106" t="str">
        <f>VLOOKUP(Tabela1[[#This Row],[Koda predmeta]],Tabela13[[Course/Subject code]:[Note]],2,FALSE)</f>
        <v>ANGLEŠKI JEZIK - SKLADNJA</v>
      </c>
      <c r="N174" s="106" t="str">
        <f>VLOOKUP(Tabela1[[#This Row],[Koda predmeta]],Tabela13[[Course/Subject code]:[Note]],3,FALSE)</f>
        <v>ENGLISH LANGUAGE - SYNTAX</v>
      </c>
      <c r="O174" s="101"/>
      <c r="P174" s="103">
        <f>IF(VLOOKUP(Tabela1[[#This Row],[Koda predmeta]],Tabela13[[Course/Subject code]:[Note]],9,FALSE)&gt;0,VLOOKUP(Tabela1[[#This Row],[Koda predmeta]],Tabela13[[Course/Subject code]:[Note]],9,FALSE),"")</f>
        <v>8</v>
      </c>
      <c r="Q174" s="103">
        <f>IFERROR(Tabela1[[#This Row],[Kvote na predmetu]]-COUNTIFS(L:L,Tabela1[[#This Row],[Koda predmeta]],O:O,""),"")</f>
        <v>0</v>
      </c>
      <c r="S174" s="106" t="str">
        <f>VLOOKUP(Tabela1[[#This Row],[Koda predmeta]],Tabela13[[Course/Subject code]:[Note]],4,FALSE)</f>
        <v>Department of English and American Studies</v>
      </c>
      <c r="T174" s="106" t="str">
        <f>VLOOKUP(Tabela1[[#This Row],[Koda predmeta]],Tabela13[[Course/Subject code]:[Note]],7,FALSE)</f>
        <v>Winter</v>
      </c>
      <c r="U174" s="106" t="str">
        <f>VLOOKUP(Tabela1[[#This Row],[Koda predmeta]],Tabela13[[Course/Subject code]:[Note]],10,FALSE)</f>
        <v>Only students of English</v>
      </c>
      <c r="V174" s="106">
        <f>VLOOKUP(Tabela1[[#This Row],[Koda predmeta]],Tabela13[[Course/Subject code]:[Note]],11,FALSE)</f>
        <v>0</v>
      </c>
      <c r="W174" s="105"/>
    </row>
    <row r="175" spans="1:23" s="106" customFormat="1" x14ac:dyDescent="0.25">
      <c r="A175" s="97"/>
      <c r="B175" s="97" t="s">
        <v>1213</v>
      </c>
      <c r="C175" s="97" t="s">
        <v>2425</v>
      </c>
      <c r="D175" s="97" t="s">
        <v>2424</v>
      </c>
      <c r="E175" s="97" t="str">
        <f>IFERROR(VLOOKUP(Tabela1[[#This Row],[Priimek]],'Seznam prijav AIPS'!$F$2:$W$100,11,FALSE),"")</f>
        <v>mcastrotorres317@gmail.com</v>
      </c>
      <c r="F175" s="99" t="s">
        <v>2727</v>
      </c>
      <c r="G175" s="97" t="s">
        <v>3021</v>
      </c>
      <c r="H175" s="97" t="str">
        <f>VLOOKUP(Tabela1[[#This Row],[Fakulteta koda]],Sporazumi!$C$2:$K$237,2,FALSE)</f>
        <v xml:space="preserve">UNIVERSIDAD DE GRANADA </v>
      </c>
      <c r="I175" s="98" t="s">
        <v>1763</v>
      </c>
      <c r="J175" s="97" t="s">
        <v>3022</v>
      </c>
      <c r="K175" s="100">
        <f>VLOOKUP(Tabela1[[#This Row],[Fakulteta koda]],Sporazumi!$C$2:$K$237,9,FALSE)</f>
        <v>2</v>
      </c>
      <c r="L175" s="97" t="s">
        <v>108</v>
      </c>
      <c r="M175" s="97" t="str">
        <f>VLOOKUP(Tabela1[[#This Row],[Koda predmeta]],Tabela13[[Course/Subject code]:[Note]],2,FALSE)</f>
        <v>ANGLEŠKI JEZIK - SKLADNJA</v>
      </c>
      <c r="N175" s="97" t="str">
        <f>VLOOKUP(Tabela1[[#This Row],[Koda predmeta]],Tabela13[[Course/Subject code]:[Note]],3,FALSE)</f>
        <v>ENGLISH LANGUAGE - SYNTAX</v>
      </c>
      <c r="O175" s="101"/>
      <c r="P175" s="102">
        <f>IF(VLOOKUP(Tabela1[[#This Row],[Koda predmeta]],Tabela13[[Course/Subject code]:[Note]],9,FALSE)&gt;0,VLOOKUP(Tabela1[[#This Row],[Koda predmeta]],Tabela13[[Course/Subject code]:[Note]],9,FALSE),"")</f>
        <v>8</v>
      </c>
      <c r="Q175" s="103">
        <f>IFERROR(Tabela1[[#This Row],[Kvote na predmetu]]-COUNTIFS(L:L,Tabela1[[#This Row],[Koda predmeta]],O:O,""),"")</f>
        <v>0</v>
      </c>
      <c r="R175" s="97"/>
      <c r="S175" s="97" t="str">
        <f>VLOOKUP(Tabela1[[#This Row],[Koda predmeta]],Tabela13[[Course/Subject code]:[Note]],4,FALSE)</f>
        <v>Department of English and American Studies</v>
      </c>
      <c r="T175" s="97" t="str">
        <f>VLOOKUP(Tabela1[[#This Row],[Koda predmeta]],Tabela13[[Course/Subject code]:[Note]],7,FALSE)</f>
        <v>Winter</v>
      </c>
      <c r="U175" s="97" t="str">
        <f>VLOOKUP(Tabela1[[#This Row],[Koda predmeta]],Tabela13[[Course/Subject code]:[Note]],10,FALSE)</f>
        <v>Only students of English</v>
      </c>
      <c r="V175" s="97">
        <f>VLOOKUP(Tabela1[[#This Row],[Koda predmeta]],Tabela13[[Course/Subject code]:[Note]],11,FALSE)</f>
        <v>0</v>
      </c>
      <c r="W175" s="105"/>
    </row>
    <row r="176" spans="1:23" s="106" customFormat="1" hidden="1" x14ac:dyDescent="0.25">
      <c r="B176" s="106" t="s">
        <v>1213</v>
      </c>
      <c r="C176" s="107" t="s">
        <v>1929</v>
      </c>
      <c r="D176" s="107" t="s">
        <v>1928</v>
      </c>
      <c r="E176" s="106" t="str">
        <f>IFERROR(VLOOKUP(Tabela1[[#This Row],[Priimek]],'Seznam prijav AIPS'!$F$2:$W$100,11,FALSE),"")</f>
        <v>irenegonzlz5@gmail.com</v>
      </c>
      <c r="F176" s="99" t="s">
        <v>2692</v>
      </c>
      <c r="G176" s="106" t="s">
        <v>2690</v>
      </c>
      <c r="H176" s="106" t="str">
        <f>VLOOKUP(Tabela1[[#This Row],[Fakulteta koda]],Sporazumi!$C$2:$K$237,2,FALSE)</f>
        <v>UNIVERSIDAD DE LA LAGUNA</v>
      </c>
      <c r="I176" s="107" t="s">
        <v>1763</v>
      </c>
      <c r="J176" s="106" t="s">
        <v>1225</v>
      </c>
      <c r="K176" s="114" t="s">
        <v>2691</v>
      </c>
      <c r="L176" s="115" t="s">
        <v>124</v>
      </c>
      <c r="M176" s="106" t="str">
        <f>VLOOKUP(Tabela1[[#This Row],[Koda predmeta]],Tabela13[[Course/Subject code]:[Note]],2,FALSE)</f>
        <v>LEKTORAT ANGLEŠKEGA JEZIKA 2</v>
      </c>
      <c r="N176" s="106" t="str">
        <f>VLOOKUP(Tabela1[[#This Row],[Koda predmeta]],Tabela13[[Course/Subject code]:[Note]],3,FALSE)</f>
        <v>LANGUAGE DEVELOPMENT 2</v>
      </c>
      <c r="O176" s="103"/>
      <c r="P176" s="103">
        <f>IF(VLOOKUP(Tabela1[[#This Row],[Koda predmeta]],Tabela13[[Course/Subject code]:[Note]],9,FALSE)&gt;0,VLOOKUP(Tabela1[[#This Row],[Koda predmeta]],Tabela13[[Course/Subject code]:[Note]],9,FALSE),"")</f>
        <v>8</v>
      </c>
      <c r="Q176" s="103">
        <f>IFERROR(Tabela1[[#This Row],[Kvote na predmetu]]-COUNTIFS(L:L,Tabela1[[#This Row],[Koda predmeta]],O:O,""),"")</f>
        <v>5</v>
      </c>
      <c r="S176" s="106" t="str">
        <f>VLOOKUP(Tabela1[[#This Row],[Koda predmeta]],Tabela13[[Course/Subject code]:[Note]],4,FALSE)</f>
        <v>Department of English and American Studies</v>
      </c>
      <c r="T176" s="106" t="str">
        <f>VLOOKUP(Tabela1[[#This Row],[Koda predmeta]],Tabela13[[Course/Subject code]:[Note]],7,FALSE)</f>
        <v>Summer</v>
      </c>
      <c r="U176" s="106" t="str">
        <f>VLOOKUP(Tabela1[[#This Row],[Koda predmeta]],Tabela13[[Course/Subject code]:[Note]],10,FALSE)</f>
        <v>Only students of English</v>
      </c>
      <c r="V176" s="106">
        <f>VLOOKUP(Tabela1[[#This Row],[Koda predmeta]],Tabela13[[Course/Subject code]:[Note]],11,FALSE)</f>
        <v>0</v>
      </c>
    </row>
    <row r="177" spans="1:23" s="106" customFormat="1" x14ac:dyDescent="0.25">
      <c r="A177" s="129"/>
      <c r="B177" s="129" t="s">
        <v>1213</v>
      </c>
      <c r="C177" s="129" t="s">
        <v>2775</v>
      </c>
      <c r="D177" s="129" t="s">
        <v>2774</v>
      </c>
      <c r="E177" s="129" t="str">
        <f>IFERROR(VLOOKUP(Tabela1[[#This Row],[Priimek]],'Seznam prijav AIPS'!$F$2:$W$100,11,FALSE),"")</f>
        <v>martaufartee@correo.ugr.es</v>
      </c>
      <c r="F177" s="130" t="s">
        <v>2727</v>
      </c>
      <c r="G177" s="129"/>
      <c r="H177" s="129" t="str">
        <f>VLOOKUP(Tabela1[[#This Row],[Fakulteta koda]],Sporazumi!$C$2:$K$237,2,FALSE)</f>
        <v xml:space="preserve">UNIVERSIDAD DE GRANADA </v>
      </c>
      <c r="I177" s="131" t="s">
        <v>1763</v>
      </c>
      <c r="J177" s="129" t="str">
        <f>VLOOKUP(Tabela1[[#This Row],[Fakulteta koda]],Sporazumi!$C$2:$K$237,6,FALSE)</f>
        <v>Psychology </v>
      </c>
      <c r="K177" s="132">
        <f>VLOOKUP(Tabela1[[#This Row],[Fakulteta koda]],Sporazumi!$C$2:$K$237,9,FALSE)</f>
        <v>2</v>
      </c>
      <c r="L177" s="129" t="s">
        <v>108</v>
      </c>
      <c r="M177" s="129" t="str">
        <f>VLOOKUP(Tabela1[[#This Row],[Koda predmeta]],Tabela13[[Course/Subject code]:[Note]],2,FALSE)</f>
        <v>ANGLEŠKI JEZIK - SKLADNJA</v>
      </c>
      <c r="N177" s="129" t="str">
        <f>VLOOKUP(Tabela1[[#This Row],[Koda predmeta]],Tabela13[[Course/Subject code]:[Note]],3,FALSE)</f>
        <v>ENGLISH LANGUAGE - SYNTAX</v>
      </c>
      <c r="O177" s="133"/>
      <c r="P177" s="134">
        <f>IF(VLOOKUP(Tabela1[[#This Row],[Koda predmeta]],Tabela13[[Course/Subject code]:[Note]],9,FALSE)&gt;0,VLOOKUP(Tabela1[[#This Row],[Koda predmeta]],Tabela13[[Course/Subject code]:[Note]],9,FALSE),"")</f>
        <v>8</v>
      </c>
      <c r="Q177" s="135">
        <f>IFERROR(Tabela1[[#This Row],[Kvote na predmetu]]-COUNTIFS(L:L,Tabela1[[#This Row],[Koda predmeta]],O:O,""),"")</f>
        <v>0</v>
      </c>
      <c r="R177" s="129"/>
      <c r="S177" s="129" t="str">
        <f>VLOOKUP(Tabela1[[#This Row],[Koda predmeta]],Tabela13[[Course/Subject code]:[Note]],4,FALSE)</f>
        <v>Department of English and American Studies</v>
      </c>
      <c r="T177" s="129" t="str">
        <f>VLOOKUP(Tabela1[[#This Row],[Koda predmeta]],Tabela13[[Course/Subject code]:[Note]],7,FALSE)</f>
        <v>Winter</v>
      </c>
      <c r="U177" s="129" t="str">
        <f>VLOOKUP(Tabela1[[#This Row],[Koda predmeta]],Tabela13[[Course/Subject code]:[Note]],10,FALSE)</f>
        <v>Only students of English</v>
      </c>
      <c r="V177" s="129">
        <f>VLOOKUP(Tabela1[[#This Row],[Koda predmeta]],Tabela13[[Course/Subject code]:[Note]],11,FALSE)</f>
        <v>0</v>
      </c>
      <c r="W177" s="155"/>
    </row>
    <row r="178" spans="1:23" s="105" customFormat="1" x14ac:dyDescent="0.25">
      <c r="A178" s="97"/>
      <c r="B178" s="97" t="s">
        <v>1213</v>
      </c>
      <c r="C178" s="98" t="s">
        <v>2763</v>
      </c>
      <c r="D178" s="98" t="s">
        <v>2762</v>
      </c>
      <c r="E178" s="97" t="str">
        <f>IFERROR(VLOOKUP(Tabela1[[#This Row],[Priimek]],'Seznam prijav AIPS'!$F$2:$W$100,11,FALSE),"")</f>
        <v>martapeinadomarquez2005@gmail.com</v>
      </c>
      <c r="F178" s="99" t="s">
        <v>2727</v>
      </c>
      <c r="G178" s="97" t="s">
        <v>3021</v>
      </c>
      <c r="H178" s="97" t="str">
        <f>VLOOKUP(Tabela1[[#This Row],[Fakulteta koda]],Sporazumi!$C$2:$K$237,2,FALSE)</f>
        <v xml:space="preserve">UNIVERSIDAD DE GRANADA </v>
      </c>
      <c r="I178" s="98" t="s">
        <v>1763</v>
      </c>
      <c r="J178" s="97" t="s">
        <v>3022</v>
      </c>
      <c r="K178" s="100">
        <f>VLOOKUP(Tabela1[[#This Row],[Fakulteta koda]],Sporazumi!$C$2:$K$237,9,FALSE)</f>
        <v>2</v>
      </c>
      <c r="L178" s="97" t="s">
        <v>108</v>
      </c>
      <c r="M178" s="97" t="str">
        <f>VLOOKUP(Tabela1[[#This Row],[Koda predmeta]],Tabela13[[Course/Subject code]:[Note]],2,FALSE)</f>
        <v>ANGLEŠKI JEZIK - SKLADNJA</v>
      </c>
      <c r="N178" s="97" t="str">
        <f>VLOOKUP(Tabela1[[#This Row],[Koda predmeta]],Tabela13[[Course/Subject code]:[Note]],3,FALSE)</f>
        <v>ENGLISH LANGUAGE - SYNTAX</v>
      </c>
      <c r="O178" s="101"/>
      <c r="P178" s="102">
        <f>IF(VLOOKUP(Tabela1[[#This Row],[Koda predmeta]],Tabela13[[Course/Subject code]:[Note]],9,FALSE)&gt;0,VLOOKUP(Tabela1[[#This Row],[Koda predmeta]],Tabela13[[Course/Subject code]:[Note]],9,FALSE),"")</f>
        <v>8</v>
      </c>
      <c r="Q178" s="103">
        <f>IFERROR(Tabela1[[#This Row],[Kvote na predmetu]]-COUNTIFS(L:L,Tabela1[[#This Row],[Koda predmeta]],O:O,""),"")</f>
        <v>0</v>
      </c>
      <c r="R178" s="97"/>
      <c r="S178" s="97" t="str">
        <f>VLOOKUP(Tabela1[[#This Row],[Koda predmeta]],Tabela13[[Course/Subject code]:[Note]],4,FALSE)</f>
        <v>Department of English and American Studies</v>
      </c>
      <c r="T178" s="97" t="str">
        <f>VLOOKUP(Tabela1[[#This Row],[Koda predmeta]],Tabela13[[Course/Subject code]:[Note]],7,FALSE)</f>
        <v>Winter</v>
      </c>
      <c r="U178" s="97" t="str">
        <f>VLOOKUP(Tabela1[[#This Row],[Koda predmeta]],Tabela13[[Course/Subject code]:[Note]],10,FALSE)</f>
        <v>Only students of English</v>
      </c>
      <c r="V178" s="97">
        <f>VLOOKUP(Tabela1[[#This Row],[Koda predmeta]],Tabela13[[Course/Subject code]:[Note]],11,FALSE)</f>
        <v>0</v>
      </c>
    </row>
    <row r="179" spans="1:23" s="105" customFormat="1" hidden="1" x14ac:dyDescent="0.25">
      <c r="A179" s="106"/>
      <c r="B179" s="106" t="s">
        <v>1213</v>
      </c>
      <c r="C179" s="107" t="s">
        <v>1929</v>
      </c>
      <c r="D179" s="107" t="s">
        <v>1928</v>
      </c>
      <c r="E179" s="106" t="str">
        <f>IFERROR(VLOOKUP(Tabela1[[#This Row],[Priimek]],'Seznam prijav AIPS'!$F$2:$W$100,11,FALSE),"")</f>
        <v>irenegonzlz5@gmail.com</v>
      </c>
      <c r="F179" s="99" t="s">
        <v>2692</v>
      </c>
      <c r="G179" s="106" t="s">
        <v>2690</v>
      </c>
      <c r="H179" s="106" t="str">
        <f>VLOOKUP(Tabela1[[#This Row],[Fakulteta koda]],Sporazumi!$C$2:$K$237,2,FALSE)</f>
        <v>UNIVERSIDAD DE LA LAGUNA</v>
      </c>
      <c r="I179" s="107" t="s">
        <v>1763</v>
      </c>
      <c r="J179" s="106" t="s">
        <v>1225</v>
      </c>
      <c r="K179" s="114" t="s">
        <v>2691</v>
      </c>
      <c r="L179" s="115" t="s">
        <v>149</v>
      </c>
      <c r="M179" s="106" t="str">
        <f>VLOOKUP(Tabela1[[#This Row],[Koda predmeta]],Tabela13[[Course/Subject code]:[Note]],2,FALSE)</f>
        <v>MODERNA POEZIJA V ANGLEŠČINI</v>
      </c>
      <c r="N179" s="106" t="str">
        <f>VLOOKUP(Tabela1[[#This Row],[Koda predmeta]],Tabela13[[Course/Subject code]:[Note]],3,FALSE)</f>
        <v>MODERN ENGLISH POETRY</v>
      </c>
      <c r="O179" s="103"/>
      <c r="P179" s="103">
        <f>IF(VLOOKUP(Tabela1[[#This Row],[Koda predmeta]],Tabela13[[Course/Subject code]:[Note]],9,FALSE)&gt;0,VLOOKUP(Tabela1[[#This Row],[Koda predmeta]],Tabela13[[Course/Subject code]:[Note]],9,FALSE),"")</f>
        <v>3</v>
      </c>
      <c r="Q179" s="103">
        <f>IFERROR(Tabela1[[#This Row],[Kvote na predmetu]]-COUNTIFS(L:L,Tabela1[[#This Row],[Koda predmeta]],O:O,""),"")</f>
        <v>1</v>
      </c>
      <c r="R179" s="106"/>
      <c r="S179" s="106" t="str">
        <f>VLOOKUP(Tabela1[[#This Row],[Koda predmeta]],Tabela13[[Course/Subject code]:[Note]],4,FALSE)</f>
        <v>Department of English and American Studies</v>
      </c>
      <c r="T179" s="106" t="str">
        <f>VLOOKUP(Tabela1[[#This Row],[Koda predmeta]],Tabela13[[Course/Subject code]:[Note]],7,FALSE)</f>
        <v>Winter</v>
      </c>
      <c r="U179" s="106" t="str">
        <f>VLOOKUP(Tabela1[[#This Row],[Koda predmeta]],Tabela13[[Course/Subject code]:[Note]],10,FALSE)</f>
        <v>Only master level students of English. Lecturer Michelle Gadpaille</v>
      </c>
      <c r="V179" s="106">
        <f>VLOOKUP(Tabela1[[#This Row],[Koda predmeta]],Tabela13[[Course/Subject code]:[Note]],11,FALSE)</f>
        <v>0</v>
      </c>
      <c r="W179" s="106" t="s">
        <v>2706</v>
      </c>
    </row>
    <row r="180" spans="1:23" s="105" customFormat="1" x14ac:dyDescent="0.25">
      <c r="A180" s="106"/>
      <c r="B180" s="106" t="s">
        <v>1213</v>
      </c>
      <c r="C180" s="106" t="s">
        <v>2720</v>
      </c>
      <c r="D180" s="106" t="s">
        <v>2721</v>
      </c>
      <c r="E180" s="106" t="s">
        <v>2722</v>
      </c>
      <c r="F180" s="99" t="s">
        <v>2692</v>
      </c>
      <c r="G180" s="106" t="s">
        <v>2690</v>
      </c>
      <c r="H180" s="106" t="str">
        <f>VLOOKUP(Tabela1[[#This Row],[Fakulteta koda]],Sporazumi!$C$2:$K$237,2,FALSE)</f>
        <v>UNIVERSIDAD DE LA LAGUNA</v>
      </c>
      <c r="I180" s="107" t="s">
        <v>1763</v>
      </c>
      <c r="J180" s="106" t="s">
        <v>1273</v>
      </c>
      <c r="K180" s="108">
        <v>3</v>
      </c>
      <c r="L180" s="98" t="s">
        <v>108</v>
      </c>
      <c r="M180" s="106" t="str">
        <f>VLOOKUP(Tabela1[[#This Row],[Koda predmeta]],Tabela13[[Course/Subject code]:[Note]],2,FALSE)</f>
        <v>ANGLEŠKI JEZIK - SKLADNJA</v>
      </c>
      <c r="N180" s="106" t="str">
        <f>VLOOKUP(Tabela1[[#This Row],[Koda predmeta]],Tabela13[[Course/Subject code]:[Note]],3,FALSE)</f>
        <v>ENGLISH LANGUAGE - SYNTAX</v>
      </c>
      <c r="O180" s="103"/>
      <c r="P180" s="103">
        <f>IF(VLOOKUP(Tabela1[[#This Row],[Koda predmeta]],Tabela13[[Course/Subject code]:[Note]],9,FALSE)&gt;0,VLOOKUP(Tabela1[[#This Row],[Koda predmeta]],Tabela13[[Course/Subject code]:[Note]],9,FALSE),"")</f>
        <v>8</v>
      </c>
      <c r="Q180" s="103">
        <f>IFERROR(Tabela1[[#This Row],[Kvote na predmetu]]-COUNTIFS(L:L,Tabela1[[#This Row],[Koda predmeta]],O:O,""),"")</f>
        <v>0</v>
      </c>
      <c r="R180" s="106"/>
      <c r="S180" s="106" t="str">
        <f>VLOOKUP(Tabela1[[#This Row],[Koda predmeta]],Tabela13[[Course/Subject code]:[Note]],4,FALSE)</f>
        <v>Department of English and American Studies</v>
      </c>
      <c r="T180" s="106" t="str">
        <f>VLOOKUP(Tabela1[[#This Row],[Koda predmeta]],Tabela13[[Course/Subject code]:[Note]],7,FALSE)</f>
        <v>Winter</v>
      </c>
      <c r="U180" s="106" t="str">
        <f>VLOOKUP(Tabela1[[#This Row],[Koda predmeta]],Tabela13[[Course/Subject code]:[Note]],10,FALSE)</f>
        <v>Only students of English</v>
      </c>
      <c r="V180" s="106">
        <f>VLOOKUP(Tabela1[[#This Row],[Koda predmeta]],Tabela13[[Course/Subject code]:[Note]],11,FALSE)</f>
        <v>0</v>
      </c>
      <c r="W180" s="106"/>
    </row>
    <row r="181" spans="1:23" s="105" customFormat="1" hidden="1" x14ac:dyDescent="0.25">
      <c r="A181" s="106"/>
      <c r="B181" s="106" t="s">
        <v>1213</v>
      </c>
      <c r="C181" s="107" t="s">
        <v>1929</v>
      </c>
      <c r="D181" s="107" t="s">
        <v>1928</v>
      </c>
      <c r="E181" s="106" t="str">
        <f>IFERROR(VLOOKUP(Tabela1[[#This Row],[Priimek]],'Seznam prijav AIPS'!$F$2:$W$100,11,FALSE),"")</f>
        <v>irenegonzlz5@gmail.com</v>
      </c>
      <c r="F181" s="99" t="s">
        <v>2692</v>
      </c>
      <c r="G181" s="106" t="s">
        <v>2690</v>
      </c>
      <c r="H181" s="106" t="str">
        <f>VLOOKUP(Tabela1[[#This Row],[Fakulteta koda]],Sporazumi!$C$2:$K$237,2,FALSE)</f>
        <v>UNIVERSIDAD DE LA LAGUNA</v>
      </c>
      <c r="I181" s="107" t="s">
        <v>1763</v>
      </c>
      <c r="J181" s="106" t="s">
        <v>1225</v>
      </c>
      <c r="K181" s="114" t="s">
        <v>3037</v>
      </c>
      <c r="L181" s="115" t="s">
        <v>137</v>
      </c>
      <c r="M181" s="106" t="str">
        <f>VLOOKUP(Tabela1[[#This Row],[Koda predmeta]],Tabela13[[Course/Subject code]:[Note]],2,FALSE)</f>
        <v>MODALNOST V ANGLEŠČINI</v>
      </c>
      <c r="N181" s="106" t="str">
        <f>VLOOKUP(Tabela1[[#This Row],[Koda predmeta]],Tabela13[[Course/Subject code]:[Note]],3,FALSE)</f>
        <v>MODALITY IN ENGLISH</v>
      </c>
      <c r="O181" s="103"/>
      <c r="P181" s="103">
        <f>IF(VLOOKUP(Tabela1[[#This Row],[Koda predmeta]],Tabela13[[Course/Subject code]:[Note]],9,FALSE)&gt;0,VLOOKUP(Tabela1[[#This Row],[Koda predmeta]],Tabela13[[Course/Subject code]:[Note]],9,FALSE),"")</f>
        <v>3</v>
      </c>
      <c r="Q181" s="103">
        <f>IFERROR(Tabela1[[#This Row],[Kvote na predmetu]]-COUNTIFS(L:L,Tabela1[[#This Row],[Koda predmeta]],O:O,""),"")</f>
        <v>1</v>
      </c>
      <c r="R181" s="106"/>
      <c r="S181" s="106" t="str">
        <f>VLOOKUP(Tabela1[[#This Row],[Koda predmeta]],Tabela13[[Course/Subject code]:[Note]],4,FALSE)</f>
        <v>Department of English and American Studies</v>
      </c>
      <c r="T181" s="106" t="str">
        <f>VLOOKUP(Tabela1[[#This Row],[Koda predmeta]],Tabela13[[Course/Subject code]:[Note]],7,FALSE)</f>
        <v>Winter</v>
      </c>
      <c r="U181" s="106" t="str">
        <f>VLOOKUP(Tabela1[[#This Row],[Koda predmeta]],Tabela13[[Course/Subject code]:[Note]],10,FALSE)</f>
        <v>Only master level students of English</v>
      </c>
      <c r="V181" s="106">
        <f>VLOOKUP(Tabela1[[#This Row],[Koda predmeta]],Tabela13[[Course/Subject code]:[Note]],11,FALSE)</f>
        <v>0</v>
      </c>
      <c r="W181" s="106" t="s">
        <v>2706</v>
      </c>
    </row>
    <row r="182" spans="1:23" s="105" customFormat="1" x14ac:dyDescent="0.25">
      <c r="A182" s="17"/>
      <c r="B182" s="17" t="s">
        <v>1213</v>
      </c>
      <c r="C182" s="18" t="s">
        <v>1875</v>
      </c>
      <c r="D182" s="18" t="s">
        <v>1874</v>
      </c>
      <c r="E182" s="17" t="str">
        <f>IFERROR(VLOOKUP(Tabela1[[#This Row],[Priimek]],'Seznam prijav AIPS'!$F$2:$W$100,11,FALSE),"")</f>
        <v>aenesozalp@gmail.com</v>
      </c>
      <c r="F182" s="19" t="s">
        <v>1741</v>
      </c>
      <c r="G182" s="17" t="s">
        <v>2190</v>
      </c>
      <c r="H182" s="43" t="str">
        <f>VLOOKUP(Tabela1[[#This Row],[Fakulteta koda]],Sporazumi!$C$2:$K$237,2,FALSE)</f>
        <v>KAFKAS UNIVERSITESI</v>
      </c>
      <c r="I182" s="18" t="s">
        <v>1760</v>
      </c>
      <c r="J182" s="43" t="str">
        <f>VLOOKUP(Tabela1[[#This Row],[Fakulteta koda]],Sporazumi!$C$2:$K$237,6,FALSE)</f>
        <v>Education</v>
      </c>
      <c r="K182" s="46" t="str">
        <f>VLOOKUP(Tabela1[[#This Row],[Fakulteta koda]],Sporazumi!$C$2:$K$237,9,FALSE)</f>
        <v>*</v>
      </c>
      <c r="L182" s="18" t="s">
        <v>79</v>
      </c>
      <c r="M182" s="17" t="str">
        <f>VLOOKUP(Tabela1[[#This Row],[Koda predmeta]],Tabela13[[Course/Subject code]:[Note]],2,FALSE)</f>
        <v>ANGLEŠKA KNJIŽEVNOST DO OBDOBJA RAZSVETLJENSTVA</v>
      </c>
      <c r="N182" s="17" t="str">
        <f>VLOOKUP(Tabela1[[#This Row],[Koda predmeta]],Tabela13[[Course/Subject code]:[Note]],3,FALSE)</f>
        <v>ENGLISH LITERATURE: MEDIEVAL TO ENLIGHTENMENT</v>
      </c>
      <c r="O182" s="21"/>
      <c r="P182" s="22">
        <f>IF(VLOOKUP(Tabela1[[#This Row],[Koda predmeta]],Tabela13[[Course/Subject code]:[Note]],9,FALSE)&gt;0,VLOOKUP(Tabela1[[#This Row],[Koda predmeta]],Tabela13[[Course/Subject code]:[Note]],9,FALSE),"")</f>
        <v>8</v>
      </c>
      <c r="Q182" s="22">
        <f>IFERROR(Tabela1[[#This Row],[Kvote na predmetu]]-COUNTIFS(L:L,Tabela1[[#This Row],[Koda predmeta]],O:O,""),"")</f>
        <v>0</v>
      </c>
      <c r="R182" s="17"/>
      <c r="S182" s="17" t="str">
        <f>VLOOKUP(Tabela1[[#This Row],[Koda predmeta]],Tabela13[[Course/Subject code]:[Note]],4,FALSE)</f>
        <v>Department of English and American Studies</v>
      </c>
      <c r="T182" s="17" t="str">
        <f>VLOOKUP(Tabela1[[#This Row],[Koda predmeta]],Tabela13[[Course/Subject code]:[Note]],7,FALSE)</f>
        <v>Winter</v>
      </c>
      <c r="U182" s="17" t="str">
        <f>VLOOKUP(Tabela1[[#This Row],[Koda predmeta]],Tabela13[[Course/Subject code]:[Note]],10,FALSE)</f>
        <v>Only students of English</v>
      </c>
      <c r="V182" s="17">
        <f>VLOOKUP(Tabela1[[#This Row],[Koda predmeta]],Tabela13[[Course/Subject code]:[Note]],11,FALSE)</f>
        <v>0</v>
      </c>
      <c r="W182" s="17"/>
    </row>
    <row r="183" spans="1:23" s="105" customFormat="1" x14ac:dyDescent="0.25">
      <c r="A183" s="106"/>
      <c r="B183" s="106" t="s">
        <v>1213</v>
      </c>
      <c r="C183" s="107" t="s">
        <v>1909</v>
      </c>
      <c r="D183" s="107" t="s">
        <v>1908</v>
      </c>
      <c r="E183" s="105" t="str">
        <f>IFERROR(VLOOKUP(Tabela1[[#This Row],[Priimek]],'Seznam prijav AIPS'!$F$2:$W$100,11,FALSE),"")</f>
        <v>202401001009@dogus.edu.tr</v>
      </c>
      <c r="F183" s="143" t="s">
        <v>1719</v>
      </c>
      <c r="G183" s="106" t="s">
        <v>2709</v>
      </c>
      <c r="H183" s="106" t="str">
        <f>VLOOKUP(Tabela1[[#This Row],[Fakulteta koda]],Sporazumi!$C$2:$K$237,2,FALSE)</f>
        <v>DOGUS UNIVERSITY</v>
      </c>
      <c r="I183" s="106" t="s">
        <v>1760</v>
      </c>
      <c r="J183" s="106" t="str">
        <f>VLOOKUP(Tabela1[[#This Row],[Fakulteta koda]],Sporazumi!$C$2:$K$237,6,FALSE)</f>
        <v>Language acquisition</v>
      </c>
      <c r="K183" s="106">
        <f>VLOOKUP(Tabela1[[#This Row],[Fakulteta koda]],Sporazumi!$C$2:$K$237,9,FALSE)</f>
        <v>2</v>
      </c>
      <c r="L183" s="107" t="s">
        <v>79</v>
      </c>
      <c r="M183" s="106" t="str">
        <f>VLOOKUP(Tabela1[[#This Row],[Koda predmeta]],Tabela13[[Course/Subject code]:[Note]],2,FALSE)</f>
        <v>ANGLEŠKA KNJIŽEVNOST DO OBDOBJA RAZSVETLJENSTVA</v>
      </c>
      <c r="N183" s="106" t="str">
        <f>VLOOKUP(Tabela1[[#This Row],[Koda predmeta]],Tabela13[[Course/Subject code]:[Note]],3,FALSE)</f>
        <v>ENGLISH LITERATURE: MEDIEVAL TO ENLIGHTENMENT</v>
      </c>
      <c r="O183" s="103"/>
      <c r="P183" s="103">
        <f>IF(VLOOKUP(Tabela1[[#This Row],[Koda predmeta]],Tabela13[[Course/Subject code]:[Note]],9,FALSE)&gt;0,VLOOKUP(Tabela1[[#This Row],[Koda predmeta]],Tabela13[[Course/Subject code]:[Note]],9,FALSE),"")</f>
        <v>8</v>
      </c>
      <c r="Q183" s="103">
        <f>IFERROR(Tabela1[[#This Row],[Kvote na predmetu]]-COUNTIFS(L:L,Tabela1[[#This Row],[Koda predmeta]],O:O,""),"")</f>
        <v>0</v>
      </c>
      <c r="R183" s="106"/>
      <c r="S183" s="106" t="str">
        <f>VLOOKUP(Tabela1[[#This Row],[Koda predmeta]],Tabela13[[Course/Subject code]:[Note]],4,FALSE)</f>
        <v>Department of English and American Studies</v>
      </c>
      <c r="T183" s="106" t="str">
        <f>VLOOKUP(Tabela1[[#This Row],[Koda predmeta]],Tabela13[[Course/Subject code]:[Note]],7,FALSE)</f>
        <v>Winter</v>
      </c>
      <c r="U183" s="106" t="str">
        <f>VLOOKUP(Tabela1[[#This Row],[Koda predmeta]],Tabela13[[Course/Subject code]:[Note]],10,FALSE)</f>
        <v>Only students of English</v>
      </c>
      <c r="V183" s="106">
        <f>VLOOKUP(Tabela1[[#This Row],[Koda predmeta]],Tabela13[[Course/Subject code]:[Note]],11,FALSE)</f>
        <v>0</v>
      </c>
      <c r="W183" s="106"/>
    </row>
    <row r="184" spans="1:23" s="105" customFormat="1" hidden="1" x14ac:dyDescent="0.25">
      <c r="A184" s="97"/>
      <c r="B184" s="97" t="s">
        <v>1213</v>
      </c>
      <c r="C184" s="97" t="s">
        <v>2062</v>
      </c>
      <c r="D184" s="98" t="s">
        <v>1928</v>
      </c>
      <c r="E184" s="97" t="str">
        <f>IFERROR(VLOOKUP(Tabela1[[#This Row],[Priimek]],'Seznam prijav AIPS'!$F$2:$W$100,11,FALSE),"")</f>
        <v>igilont@myuax.com</v>
      </c>
      <c r="F184" s="99" t="s">
        <v>2724</v>
      </c>
      <c r="G184" s="97"/>
      <c r="H184" s="97" t="s">
        <v>1412</v>
      </c>
      <c r="I184" s="98" t="s">
        <v>1763</v>
      </c>
      <c r="J184" s="97" t="str">
        <f>VLOOKUP(Tabela1[[#This Row],[Fakulteta koda]],Sporazumi!$C$2:$K$237,6,FALSE)</f>
        <v>Psychology</v>
      </c>
      <c r="K184" s="100">
        <f>VLOOKUP(Tabela1[[#This Row],[Fakulteta koda]],Sporazumi!$C$2:$K$237,9,FALSE)</f>
        <v>2</v>
      </c>
      <c r="L184" s="97" t="s">
        <v>465</v>
      </c>
      <c r="M184" s="97" t="str">
        <f>VLOOKUP(Tabela1[[#This Row],[Koda predmeta]],Tabela13[[Course/Subject code]:[Note]],2,FALSE)</f>
        <v>SOCIALNA ANTROPOLOGIJA I</v>
      </c>
      <c r="N184" s="97" t="str">
        <f>VLOOKUP(Tabela1[[#This Row],[Koda predmeta]],Tabela13[[Course/Subject code]:[Note]],3,FALSE)</f>
        <v>SOCIAL ANTHROPOLOGY I</v>
      </c>
      <c r="O184" s="101"/>
      <c r="P184" s="102" t="str">
        <f>IF(VLOOKUP(Tabela1[[#This Row],[Koda predmeta]],Tabela13[[Course/Subject code]:[Note]],9,FALSE)&gt;0,VLOOKUP(Tabela1[[#This Row],[Koda predmeta]],Tabela13[[Course/Subject code]:[Note]],9,FALSE),"")</f>
        <v/>
      </c>
      <c r="Q184" s="103" t="str">
        <f>IFERROR(Tabela1[[#This Row],[Kvote na predmetu]]-COUNTIFS(L:L,Tabela1[[#This Row],[Koda predmeta]],O:O,""),"")</f>
        <v/>
      </c>
      <c r="R184" s="97"/>
      <c r="S184" s="97" t="str">
        <f>VLOOKUP(Tabela1[[#This Row],[Koda predmeta]],Tabela13[[Course/Subject code]:[Note]],4,FALSE)</f>
        <v>Department of Sociology</v>
      </c>
      <c r="T184" s="97" t="str">
        <f>VLOOKUP(Tabela1[[#This Row],[Koda predmeta]],Tabela13[[Course/Subject code]:[Note]],7,FALSE)</f>
        <v>Winter</v>
      </c>
      <c r="U184" s="97">
        <f>VLOOKUP(Tabela1[[#This Row],[Koda predmeta]],Tabela13[[Course/Subject code]:[Note]],10,FALSE)</f>
        <v>0</v>
      </c>
      <c r="V184" s="97">
        <f>VLOOKUP(Tabela1[[#This Row],[Koda predmeta]],Tabela13[[Course/Subject code]:[Note]],11,FALSE)</f>
        <v>0</v>
      </c>
    </row>
    <row r="185" spans="1:23" s="105" customFormat="1" x14ac:dyDescent="0.25">
      <c r="A185" s="159"/>
      <c r="B185" s="159" t="s">
        <v>1213</v>
      </c>
      <c r="C185" s="85" t="s">
        <v>2963</v>
      </c>
      <c r="D185" s="85" t="s">
        <v>2962</v>
      </c>
      <c r="E185" s="156" t="str">
        <f>IFERROR(VLOOKUP(Tabela1[[#This Row],[Priimek]],'Seznam prijav AIPS'!$F$2:$W$100,11,FALSE),"")</f>
        <v>anastasija.simic@icloud.com</v>
      </c>
      <c r="F185" s="160" t="s">
        <v>2971</v>
      </c>
      <c r="G185" s="159" t="s">
        <v>3053</v>
      </c>
      <c r="H185" s="159" t="s">
        <v>2972</v>
      </c>
      <c r="I185" s="159" t="s">
        <v>2002</v>
      </c>
      <c r="J185" s="159" t="s">
        <v>3054</v>
      </c>
      <c r="K185" s="159" t="e">
        <f>VLOOKUP(Tabela1[[#This Row],[Fakulteta koda]],Sporazumi!$C$2:$K$237,9,FALSE)</f>
        <v>#N/A</v>
      </c>
      <c r="L185" s="161" t="s">
        <v>79</v>
      </c>
      <c r="M185" s="159" t="str">
        <f>VLOOKUP(Tabela1[[#This Row],[Koda predmeta]],Tabela13[[Course/Subject code]:[Note]],2,FALSE)</f>
        <v>ANGLEŠKA KNJIŽEVNOST DO OBDOBJA RAZSVETLJENSTVA</v>
      </c>
      <c r="N185" s="159" t="str">
        <f>VLOOKUP(Tabela1[[#This Row],[Koda predmeta]],Tabela13[[Course/Subject code]:[Note]],3,FALSE)</f>
        <v>ENGLISH LITERATURE: MEDIEVAL TO ENLIGHTENMENT</v>
      </c>
      <c r="O185" s="92" t="s">
        <v>2219</v>
      </c>
      <c r="P185" s="92">
        <f>IF(VLOOKUP(Tabela1[[#This Row],[Koda predmeta]],Tabela13[[Course/Subject code]:[Note]],9,FALSE)&gt;0,VLOOKUP(Tabela1[[#This Row],[Koda predmeta]],Tabela13[[Course/Subject code]:[Note]],9,FALSE),"")</f>
        <v>8</v>
      </c>
      <c r="Q185" s="92">
        <f>IFERROR(Tabela1[[#This Row],[Kvote na predmetu]]-COUNTIFS(L:L,Tabela1[[#This Row],[Koda predmeta]],O:O,""),"")</f>
        <v>0</v>
      </c>
      <c r="R185" s="159"/>
      <c r="S185" s="159" t="str">
        <f>VLOOKUP(Tabela1[[#This Row],[Koda predmeta]],Tabela13[[Course/Subject code]:[Note]],4,FALSE)</f>
        <v>Department of English and American Studies</v>
      </c>
      <c r="T185" s="159" t="str">
        <f>VLOOKUP(Tabela1[[#This Row],[Koda predmeta]],Tabela13[[Course/Subject code]:[Note]],7,FALSE)</f>
        <v>Winter</v>
      </c>
      <c r="U185" s="159" t="str">
        <f>VLOOKUP(Tabela1[[#This Row],[Koda predmeta]],Tabela13[[Course/Subject code]:[Note]],10,FALSE)</f>
        <v>Only students of English</v>
      </c>
      <c r="V185" s="159">
        <f>VLOOKUP(Tabela1[[#This Row],[Koda predmeta]],Tabela13[[Course/Subject code]:[Note]],11,FALSE)</f>
        <v>0</v>
      </c>
      <c r="W185" s="159"/>
    </row>
    <row r="186" spans="1:23" s="105" customFormat="1" x14ac:dyDescent="0.25">
      <c r="A186" s="106"/>
      <c r="B186" s="106" t="s">
        <v>1213</v>
      </c>
      <c r="C186" s="107" t="s">
        <v>2044</v>
      </c>
      <c r="D186" s="107" t="s">
        <v>2043</v>
      </c>
      <c r="E186" s="106" t="str">
        <f>IFERROR(VLOOKUP(Tabela1[[#This Row],[Priimek]],'Seznam prijav AIPS'!$F$2:$W$100,11,FALSE),"")</f>
        <v>doretagollo85@gmail.com</v>
      </c>
      <c r="F186" s="143" t="s">
        <v>2689</v>
      </c>
      <c r="G186" s="106" t="s">
        <v>2690</v>
      </c>
      <c r="H186" s="106" t="str">
        <f>VLOOKUP(Tabela1[[#This Row],[Fakulteta koda]],Sporazumi!$C$2:$K$237,2,FALSE)</f>
        <v>UNIVERSITAT DE VALENCIA (ESTUDI GENERAL) UVEG</v>
      </c>
      <c r="I186" s="107" t="s">
        <v>1763</v>
      </c>
      <c r="J186" s="106" t="s">
        <v>1225</v>
      </c>
      <c r="K186" s="114" t="s">
        <v>2691</v>
      </c>
      <c r="L186" s="115" t="s">
        <v>79</v>
      </c>
      <c r="M186" s="106" t="str">
        <f>VLOOKUP(Tabela1[[#This Row],[Koda predmeta]],Tabela13[[Course/Subject code]:[Note]],2,FALSE)</f>
        <v>ANGLEŠKA KNJIŽEVNOST DO OBDOBJA RAZSVETLJENSTVA</v>
      </c>
      <c r="N186" s="106" t="str">
        <f>VLOOKUP(Tabela1[[#This Row],[Koda predmeta]],Tabela13[[Course/Subject code]:[Note]],3,FALSE)</f>
        <v>ENGLISH LITERATURE: MEDIEVAL TO ENLIGHTENMENT</v>
      </c>
      <c r="O186" s="101"/>
      <c r="P186" s="103">
        <f>IF(VLOOKUP(Tabela1[[#This Row],[Koda predmeta]],Tabela13[[Course/Subject code]:[Note]],9,FALSE)&gt;0,VLOOKUP(Tabela1[[#This Row],[Koda predmeta]],Tabela13[[Course/Subject code]:[Note]],9,FALSE),"")</f>
        <v>8</v>
      </c>
      <c r="Q186" s="103">
        <f>IFERROR(Tabela1[[#This Row],[Kvote na predmetu]]-COUNTIFS(L:L,Tabela1[[#This Row],[Koda predmeta]],O:O,""),"")</f>
        <v>0</v>
      </c>
      <c r="R186" s="106"/>
      <c r="S186" s="106" t="str">
        <f>VLOOKUP(Tabela1[[#This Row],[Koda predmeta]],Tabela13[[Course/Subject code]:[Note]],4,FALSE)</f>
        <v>Department of English and American Studies</v>
      </c>
      <c r="T186" s="106" t="str">
        <f>VLOOKUP(Tabela1[[#This Row],[Koda predmeta]],Tabela13[[Course/Subject code]:[Note]],7,FALSE)</f>
        <v>Winter</v>
      </c>
      <c r="U186" s="106" t="str">
        <f>VLOOKUP(Tabela1[[#This Row],[Koda predmeta]],Tabela13[[Course/Subject code]:[Note]],10,FALSE)</f>
        <v>Only students of English</v>
      </c>
      <c r="V186" s="106">
        <f>VLOOKUP(Tabela1[[#This Row],[Koda predmeta]],Tabela13[[Course/Subject code]:[Note]],11,FALSE)</f>
        <v>0</v>
      </c>
      <c r="W186" s="106"/>
    </row>
    <row r="187" spans="1:23" s="105" customFormat="1" hidden="1" x14ac:dyDescent="0.25">
      <c r="A187" s="106"/>
      <c r="B187" s="106" t="s">
        <v>1213</v>
      </c>
      <c r="C187" s="107" t="s">
        <v>2191</v>
      </c>
      <c r="D187" s="107" t="s">
        <v>2192</v>
      </c>
      <c r="E187" s="106" t="str">
        <f>IFERROR(VLOOKUP(Tabela1[[#This Row],[Priimek]],'Seznam prijav AIPS'!$F$2:$W$100,11,FALSE),"")</f>
        <v>icperez149@gmail.com</v>
      </c>
      <c r="F187" s="143" t="s">
        <v>2193</v>
      </c>
      <c r="G187" s="106" t="s">
        <v>2194</v>
      </c>
      <c r="H187" s="106" t="str">
        <f>VLOOKUP(Tabela1[[#This Row],[Fakulteta koda]],Sporazumi!$C$2:$K$237,2,FALSE)</f>
        <v>UNIVERSIDAD DE MALAGA</v>
      </c>
      <c r="I187" s="107" t="s">
        <v>1763</v>
      </c>
      <c r="J187" s="106" t="str">
        <f>VLOOKUP(Tabela1[[#This Row],[Fakulteta koda]],Sporazumi!$C$2:$K$237,6,FALSE)</f>
        <v>Psychology</v>
      </c>
      <c r="K187" s="108">
        <f>VLOOKUP(Tabela1[[#This Row],[Fakulteta koda]],Sporazumi!$C$2:$K$237,9,FALSE)</f>
        <v>5</v>
      </c>
      <c r="L187" s="115" t="s">
        <v>505</v>
      </c>
      <c r="M187" s="106" t="str">
        <f>VLOOKUP(Tabela1[[#This Row],[Koda predmeta]],Tabela13[[Course/Subject code]:[Note]],2,FALSE)</f>
        <v>KRITIČNO MIŠLJENJE Z OSNOVAMI ARGUMENTACIJE</v>
      </c>
      <c r="N187" s="106" t="str">
        <f>VLOOKUP(Tabela1[[#This Row],[Koda predmeta]],Tabela13[[Course/Subject code]:[Note]],3,FALSE)</f>
        <v>CRITICAL THINKING WITH ELEMENTARY ARGUMENTATION</v>
      </c>
      <c r="O187" s="101"/>
      <c r="P187" s="103" t="str">
        <f>IF(VLOOKUP(Tabela1[[#This Row],[Koda predmeta]],Tabela13[[Course/Subject code]:[Note]],9,FALSE)&gt;0,VLOOKUP(Tabela1[[#This Row],[Koda predmeta]],Tabela13[[Course/Subject code]:[Note]],9,FALSE),"")</f>
        <v/>
      </c>
      <c r="Q187" s="103" t="str">
        <f>IFERROR(Tabela1[[#This Row],[Kvote na predmetu]]-COUNTIFS(L:L,Tabela1[[#This Row],[Koda predmeta]],O:O,""),"")</f>
        <v/>
      </c>
      <c r="R187" s="106"/>
      <c r="S187" s="106" t="str">
        <f>VLOOKUP(Tabela1[[#This Row],[Koda predmeta]],Tabela13[[Course/Subject code]:[Note]],4,FALSE)</f>
        <v>Department of Psychology</v>
      </c>
      <c r="T187" s="106" t="str">
        <f>VLOOKUP(Tabela1[[#This Row],[Koda predmeta]],Tabela13[[Course/Subject code]:[Note]],7,FALSE)</f>
        <v>Winter</v>
      </c>
      <c r="U187" s="106">
        <f>VLOOKUP(Tabela1[[#This Row],[Koda predmeta]],Tabela13[[Course/Subject code]:[Note]],10,FALSE)</f>
        <v>0</v>
      </c>
      <c r="V187" s="106" t="str">
        <f>VLOOKUP(Tabela1[[#This Row],[Koda predmeta]],Tabela13[[Course/Subject code]:[Note]],11,FALSE)</f>
        <v>Elective course. Subject to availability at the beginning of the semester.</v>
      </c>
      <c r="W187" s="106"/>
    </row>
    <row r="188" spans="1:23" s="105" customFormat="1" x14ac:dyDescent="0.25">
      <c r="A188" s="17"/>
      <c r="B188" s="17" t="s">
        <v>1213</v>
      </c>
      <c r="C188" s="18" t="s">
        <v>2095</v>
      </c>
      <c r="D188" s="18" t="s">
        <v>2094</v>
      </c>
      <c r="E188" s="17" t="str">
        <f>IFERROR(VLOOKUP(Tabela1[[#This Row],[Priimek]],'Seznam prijav AIPS'!$F$2:$W$100,11,FALSE),"")</f>
        <v>okmenevin48@gmail.com</v>
      </c>
      <c r="F188" s="19" t="s">
        <v>1707</v>
      </c>
      <c r="G188" s="17" t="s">
        <v>2190</v>
      </c>
      <c r="H188" s="43" t="str">
        <f>VLOOKUP(Tabela1[[#This Row],[Fakulteta koda]],Sporazumi!$C$2:$K$237,2,FALSE)</f>
        <v>PAMUKKALE UNIVERSITESI</v>
      </c>
      <c r="I188" s="18" t="s">
        <v>1760</v>
      </c>
      <c r="J188" s="43" t="str">
        <f>VLOOKUP(Tabela1[[#This Row],[Fakulteta koda]],Sporazumi!$C$2:$K$237,6,FALSE)</f>
        <v>Language acquisition</v>
      </c>
      <c r="K188" s="46">
        <f>VLOOKUP(Tabela1[[#This Row],[Fakulteta koda]],Sporazumi!$C$2:$K$237,9,FALSE)</f>
        <v>6</v>
      </c>
      <c r="L188" s="18" t="s">
        <v>79</v>
      </c>
      <c r="M188" s="17" t="str">
        <f>VLOOKUP(Tabela1[[#This Row],[Koda predmeta]],Tabela13[[Course/Subject code]:[Note]],2,FALSE)</f>
        <v>ANGLEŠKA KNJIŽEVNOST DO OBDOBJA RAZSVETLJENSTVA</v>
      </c>
      <c r="N188" s="17" t="str">
        <f>VLOOKUP(Tabela1[[#This Row],[Koda predmeta]],Tabela13[[Course/Subject code]:[Note]],3,FALSE)</f>
        <v>ENGLISH LITERATURE: MEDIEVAL TO ENLIGHTENMENT</v>
      </c>
      <c r="O188" s="22"/>
      <c r="P188" s="22">
        <f>IF(VLOOKUP(Tabela1[[#This Row],[Koda predmeta]],Tabela13[[Course/Subject code]:[Note]],9,FALSE)&gt;0,VLOOKUP(Tabela1[[#This Row],[Koda predmeta]],Tabela13[[Course/Subject code]:[Note]],9,FALSE),"")</f>
        <v>8</v>
      </c>
      <c r="Q188" s="22">
        <f>IFERROR(Tabela1[[#This Row],[Kvote na predmetu]]-COUNTIFS(L:L,Tabela1[[#This Row],[Koda predmeta]],O:O,""),"")</f>
        <v>0</v>
      </c>
      <c r="R188" s="17"/>
      <c r="S188" s="17" t="str">
        <f>VLOOKUP(Tabela1[[#This Row],[Koda predmeta]],Tabela13[[Course/Subject code]:[Note]],4,FALSE)</f>
        <v>Department of English and American Studies</v>
      </c>
      <c r="T188" s="17" t="str">
        <f>VLOOKUP(Tabela1[[#This Row],[Koda predmeta]],Tabela13[[Course/Subject code]:[Note]],7,FALSE)</f>
        <v>Winter</v>
      </c>
      <c r="U188" s="17" t="str">
        <f>VLOOKUP(Tabela1[[#This Row],[Koda predmeta]],Tabela13[[Course/Subject code]:[Note]],10,FALSE)</f>
        <v>Only students of English</v>
      </c>
      <c r="V188" s="17">
        <f>VLOOKUP(Tabela1[[#This Row],[Koda predmeta]],Tabela13[[Course/Subject code]:[Note]],11,FALSE)</f>
        <v>0</v>
      </c>
      <c r="W188" s="17"/>
    </row>
    <row r="189" spans="1:23" s="105" customFormat="1" x14ac:dyDescent="0.25">
      <c r="A189" s="13"/>
      <c r="B189" s="13" t="s">
        <v>1213</v>
      </c>
      <c r="C189" s="47" t="s">
        <v>2451</v>
      </c>
      <c r="D189" s="47" t="s">
        <v>2450</v>
      </c>
      <c r="E189" s="13" t="str">
        <f>IFERROR(VLOOKUP(Tabela1[[#This Row],[Priimek]],'Seznam prijav AIPS'!$F$2:$W$100,11,FALSE),"")</f>
        <v>2714852808@qq.com</v>
      </c>
      <c r="F189" s="40"/>
      <c r="G189" s="13" t="s">
        <v>2709</v>
      </c>
      <c r="H189" s="13" t="s">
        <v>2733</v>
      </c>
      <c r="I189" s="39" t="s">
        <v>2536</v>
      </c>
      <c r="J189" s="13"/>
      <c r="K189" s="14"/>
      <c r="L189" s="48" t="s">
        <v>79</v>
      </c>
      <c r="M189" s="13" t="str">
        <f>VLOOKUP(Tabela1[[#This Row],[Koda predmeta]],Tabela13[[Course/Subject code]:[Note]],2,FALSE)</f>
        <v>ANGLEŠKA KNJIŽEVNOST DO OBDOBJA RAZSVETLJENSTVA</v>
      </c>
      <c r="N189" s="13" t="str">
        <f>VLOOKUP(Tabela1[[#This Row],[Koda predmeta]],Tabela13[[Course/Subject code]:[Note]],3,FALSE)</f>
        <v>ENGLISH LITERATURE: MEDIEVAL TO ENLIGHTENMENT</v>
      </c>
      <c r="O189" s="32"/>
      <c r="P189" s="16">
        <f>IF(VLOOKUP(Tabela1[[#This Row],[Koda predmeta]],Tabela13[[Course/Subject code]:[Note]],9,FALSE)&gt;0,VLOOKUP(Tabela1[[#This Row],[Koda predmeta]],Tabela13[[Course/Subject code]:[Note]],9,FALSE),"")</f>
        <v>8</v>
      </c>
      <c r="Q189" s="33">
        <f>IFERROR(Tabela1[[#This Row],[Kvote na predmetu]]-COUNTIFS(L:L,Tabela1[[#This Row],[Koda predmeta]],O:O,""),"")</f>
        <v>0</v>
      </c>
      <c r="R189" s="13"/>
      <c r="S189" s="13" t="str">
        <f>VLOOKUP(Tabela1[[#This Row],[Koda predmeta]],Tabela13[[Course/Subject code]:[Note]],4,FALSE)</f>
        <v>Department of English and American Studies</v>
      </c>
      <c r="T189" s="13" t="str">
        <f>VLOOKUP(Tabela1[[#This Row],[Koda predmeta]],Tabela13[[Course/Subject code]:[Note]],7,FALSE)</f>
        <v>Winter</v>
      </c>
      <c r="U189" s="13" t="str">
        <f>VLOOKUP(Tabela1[[#This Row],[Koda predmeta]],Tabela13[[Course/Subject code]:[Note]],10,FALSE)</f>
        <v>Only students of English</v>
      </c>
      <c r="V189" s="13">
        <f>VLOOKUP(Tabela1[[#This Row],[Koda predmeta]],Tabela13[[Course/Subject code]:[Note]],11,FALSE)</f>
        <v>0</v>
      </c>
      <c r="W189" s="17"/>
    </row>
    <row r="190" spans="1:23" s="105" customFormat="1" x14ac:dyDescent="0.25">
      <c r="A190" s="106"/>
      <c r="B190" s="106" t="s">
        <v>1213</v>
      </c>
      <c r="C190" s="107" t="s">
        <v>1929</v>
      </c>
      <c r="D190" s="107" t="s">
        <v>1928</v>
      </c>
      <c r="E190" s="106" t="str">
        <f>IFERROR(VLOOKUP(Tabela1[[#This Row],[Priimek]],'Seznam prijav AIPS'!$F$2:$W$100,11,FALSE),"")</f>
        <v>irenegonzlz5@gmail.com</v>
      </c>
      <c r="F190" s="106" t="s">
        <v>2689</v>
      </c>
      <c r="G190" s="106" t="s">
        <v>2690</v>
      </c>
      <c r="H190" s="106" t="str">
        <f>VLOOKUP(Tabela1[[#This Row],[Fakulteta koda]],Sporazumi!$C$2:$K$237,2,FALSE)</f>
        <v>UNIVERSITAT DE VALENCIA (ESTUDI GENERAL) UVEG</v>
      </c>
      <c r="I190" s="107" t="s">
        <v>1763</v>
      </c>
      <c r="J190" s="106" t="s">
        <v>1225</v>
      </c>
      <c r="K190" s="114" t="s">
        <v>2691</v>
      </c>
      <c r="L190" s="115" t="s">
        <v>79</v>
      </c>
      <c r="M190" s="106" t="str">
        <f>VLOOKUP(Tabela1[[#This Row],[Koda predmeta]],Tabela13[[Course/Subject code]:[Note]],2,FALSE)</f>
        <v>ANGLEŠKA KNJIŽEVNOST DO OBDOBJA RAZSVETLJENSTVA</v>
      </c>
      <c r="N190" s="106" t="str">
        <f>VLOOKUP(Tabela1[[#This Row],[Koda predmeta]],Tabela13[[Course/Subject code]:[Note]],3,FALSE)</f>
        <v>ENGLISH LITERATURE: MEDIEVAL TO ENLIGHTENMENT</v>
      </c>
      <c r="O190" s="103"/>
      <c r="P190" s="103">
        <f>IF(VLOOKUP(Tabela1[[#This Row],[Koda predmeta]],Tabela13[[Course/Subject code]:[Note]],9,FALSE)&gt;0,VLOOKUP(Tabela1[[#This Row],[Koda predmeta]],Tabela13[[Course/Subject code]:[Note]],9,FALSE),"")</f>
        <v>8</v>
      </c>
      <c r="Q190" s="103">
        <f>IFERROR(Tabela1[[#This Row],[Kvote na predmetu]]-COUNTIFS(L:L,Tabela1[[#This Row],[Koda predmeta]],O:O,""),"")</f>
        <v>0</v>
      </c>
      <c r="R190" s="106"/>
      <c r="S190" s="106" t="str">
        <f>VLOOKUP(Tabela1[[#This Row],[Koda predmeta]],Tabela13[[Course/Subject code]:[Note]],4,FALSE)</f>
        <v>Department of English and American Studies</v>
      </c>
      <c r="T190" s="106" t="str">
        <f>VLOOKUP(Tabela1[[#This Row],[Koda predmeta]],Tabela13[[Course/Subject code]:[Note]],7,FALSE)</f>
        <v>Winter</v>
      </c>
      <c r="U190" s="106" t="str">
        <f>VLOOKUP(Tabela1[[#This Row],[Koda predmeta]],Tabela13[[Course/Subject code]:[Note]],10,FALSE)</f>
        <v>Only students of English</v>
      </c>
      <c r="V190" s="106">
        <f>VLOOKUP(Tabela1[[#This Row],[Koda predmeta]],Tabela13[[Course/Subject code]:[Note]],11,FALSE)</f>
        <v>0</v>
      </c>
      <c r="W190" s="106"/>
    </row>
    <row r="191" spans="1:23" s="105" customFormat="1" x14ac:dyDescent="0.25">
      <c r="A191" s="109"/>
      <c r="B191" s="109" t="s">
        <v>1213</v>
      </c>
      <c r="C191" s="109" t="s">
        <v>2720</v>
      </c>
      <c r="D191" s="109" t="s">
        <v>2721</v>
      </c>
      <c r="E191" s="109" t="s">
        <v>2722</v>
      </c>
      <c r="F191" s="99" t="s">
        <v>2692</v>
      </c>
      <c r="G191" s="109" t="s">
        <v>2690</v>
      </c>
      <c r="H191" s="109" t="str">
        <f>VLOOKUP(Tabela1[[#This Row],[Fakulteta koda]],Sporazumi!$C$2:$K$237,2,FALSE)</f>
        <v>UNIVERSIDAD DE LA LAGUNA</v>
      </c>
      <c r="I191" s="111" t="s">
        <v>1763</v>
      </c>
      <c r="J191" s="109" t="s">
        <v>1273</v>
      </c>
      <c r="K191" s="112">
        <v>3</v>
      </c>
      <c r="L191" s="98" t="s">
        <v>79</v>
      </c>
      <c r="M191" s="109" t="str">
        <f>VLOOKUP(Tabela1[[#This Row],[Koda predmeta]],Tabela13[[Course/Subject code]:[Note]],2,FALSE)</f>
        <v>ANGLEŠKA KNJIŽEVNOST DO OBDOBJA RAZSVETLJENSTVA</v>
      </c>
      <c r="N191" s="109" t="str">
        <f>VLOOKUP(Tabela1[[#This Row],[Koda predmeta]],Tabela13[[Course/Subject code]:[Note]],3,FALSE)</f>
        <v>ENGLISH LITERATURE: MEDIEVAL TO ENLIGHTENMENT</v>
      </c>
      <c r="O191" s="113"/>
      <c r="P191" s="113">
        <f>IF(VLOOKUP(Tabela1[[#This Row],[Koda predmeta]],Tabela13[[Course/Subject code]:[Note]],9,FALSE)&gt;0,VLOOKUP(Tabela1[[#This Row],[Koda predmeta]],Tabela13[[Course/Subject code]:[Note]],9,FALSE),"")</f>
        <v>8</v>
      </c>
      <c r="Q191" s="113">
        <f>IFERROR(Tabela1[[#This Row],[Kvote na predmetu]]-COUNTIFS(L:L,Tabela1[[#This Row],[Koda predmeta]],O:O,""),"")</f>
        <v>0</v>
      </c>
      <c r="R191" s="109"/>
      <c r="S191" s="109" t="str">
        <f>VLOOKUP(Tabela1[[#This Row],[Koda predmeta]],Tabela13[[Course/Subject code]:[Note]],4,FALSE)</f>
        <v>Department of English and American Studies</v>
      </c>
      <c r="T191" s="109" t="str">
        <f>VLOOKUP(Tabela1[[#This Row],[Koda predmeta]],Tabela13[[Course/Subject code]:[Note]],7,FALSE)</f>
        <v>Winter</v>
      </c>
      <c r="U191" s="109" t="str">
        <f>VLOOKUP(Tabela1[[#This Row],[Koda predmeta]],Tabela13[[Course/Subject code]:[Note]],10,FALSE)</f>
        <v>Only students of English</v>
      </c>
      <c r="V191" s="109">
        <f>VLOOKUP(Tabela1[[#This Row],[Koda predmeta]],Tabela13[[Course/Subject code]:[Note]],11,FALSE)</f>
        <v>0</v>
      </c>
      <c r="W191" s="109"/>
    </row>
    <row r="192" spans="1:23" s="105" customFormat="1" hidden="1" x14ac:dyDescent="0.25">
      <c r="A192" s="106"/>
      <c r="B192" s="106" t="s">
        <v>1213</v>
      </c>
      <c r="C192" s="107" t="s">
        <v>2191</v>
      </c>
      <c r="D192" s="107" t="s">
        <v>2192</v>
      </c>
      <c r="E192" s="106" t="str">
        <f>IFERROR(VLOOKUP(Tabela1[[#This Row],[Priimek]],'Seznam prijav AIPS'!$F$2:$W$100,11,FALSE),"")</f>
        <v>icperez149@gmail.com</v>
      </c>
      <c r="F192" s="143" t="s">
        <v>2193</v>
      </c>
      <c r="G192" s="106" t="s">
        <v>2194</v>
      </c>
      <c r="H192" s="106" t="str">
        <f>VLOOKUP(Tabela1[[#This Row],[Fakulteta koda]],Sporazumi!$C$2:$K$237,2,FALSE)</f>
        <v>UNIVERSIDAD DE MALAGA</v>
      </c>
      <c r="I192" s="107" t="s">
        <v>1763</v>
      </c>
      <c r="J192" s="106" t="str">
        <f>VLOOKUP(Tabela1[[#This Row],[Fakulteta koda]],Sporazumi!$C$2:$K$237,6,FALSE)</f>
        <v>Psychology</v>
      </c>
      <c r="K192" s="108">
        <f>VLOOKUP(Tabela1[[#This Row],[Fakulteta koda]],Sporazumi!$C$2:$K$237,9,FALSE)</f>
        <v>5</v>
      </c>
      <c r="L192" s="115" t="s">
        <v>445</v>
      </c>
      <c r="M192" s="106" t="str">
        <f>VLOOKUP(Tabela1[[#This Row],[Koda predmeta]],Tabela13[[Course/Subject code]:[Note]],2,FALSE)</f>
        <v>KULTURA IN OSEBNOST</v>
      </c>
      <c r="N192" s="106" t="str">
        <f>VLOOKUP(Tabela1[[#This Row],[Koda predmeta]],Tabela13[[Course/Subject code]:[Note]],3,FALSE)</f>
        <v>CULTURE AND PERSONALITY</v>
      </c>
      <c r="O192" s="101" t="s">
        <v>2219</v>
      </c>
      <c r="P192" s="103" t="str">
        <f>IF(VLOOKUP(Tabela1[[#This Row],[Koda predmeta]],Tabela13[[Course/Subject code]:[Note]],9,FALSE)&gt;0,VLOOKUP(Tabela1[[#This Row],[Koda predmeta]],Tabela13[[Course/Subject code]:[Note]],9,FALSE),"")</f>
        <v/>
      </c>
      <c r="Q192" s="103" t="str">
        <f>IFERROR(Tabela1[[#This Row],[Kvote na predmetu]]-COUNTIFS(L:L,Tabela1[[#This Row],[Koda predmeta]],O:O,""),"")</f>
        <v/>
      </c>
      <c r="R192" s="106"/>
      <c r="S192" s="106" t="str">
        <f>VLOOKUP(Tabela1[[#This Row],[Koda predmeta]],Tabela13[[Course/Subject code]:[Note]],4,FALSE)</f>
        <v>Department of Sociology</v>
      </c>
      <c r="T192" s="106" t="str">
        <f>VLOOKUP(Tabela1[[#This Row],[Koda predmeta]],Tabela13[[Course/Subject code]:[Note]],7,FALSE)</f>
        <v>Winter</v>
      </c>
      <c r="U192" s="106">
        <f>VLOOKUP(Tabela1[[#This Row],[Koda predmeta]],Tabela13[[Course/Subject code]:[Note]],10,FALSE)</f>
        <v>0</v>
      </c>
      <c r="V192" s="106" t="str">
        <f>VLOOKUP(Tabela1[[#This Row],[Koda predmeta]],Tabela13[[Course/Subject code]:[Note]],11,FALSE)</f>
        <v>Elective course. Subject to availability at the beginning of the semester.</v>
      </c>
      <c r="W192" s="106"/>
    </row>
    <row r="193" spans="1:23" s="105" customFormat="1" hidden="1" x14ac:dyDescent="0.25">
      <c r="A193" s="106"/>
      <c r="B193" s="106" t="s">
        <v>1213</v>
      </c>
      <c r="C193" s="107" t="s">
        <v>2191</v>
      </c>
      <c r="D193" s="107" t="s">
        <v>2192</v>
      </c>
      <c r="E193" s="106" t="str">
        <f>IFERROR(VLOOKUP(Tabela1[[#This Row],[Priimek]],'Seznam prijav AIPS'!$F$2:$W$100,11,FALSE),"")</f>
        <v>icperez149@gmail.com</v>
      </c>
      <c r="F193" s="143" t="s">
        <v>2193</v>
      </c>
      <c r="G193" s="106" t="s">
        <v>2194</v>
      </c>
      <c r="H193" s="106" t="str">
        <f>VLOOKUP(Tabela1[[#This Row],[Fakulteta koda]],Sporazumi!$C$2:$K$237,2,FALSE)</f>
        <v>UNIVERSIDAD DE MALAGA</v>
      </c>
      <c r="I193" s="107" t="s">
        <v>1763</v>
      </c>
      <c r="J193" s="106" t="str">
        <f>VLOOKUP(Tabela1[[#This Row],[Fakulteta koda]],Sporazumi!$C$2:$K$237,6,FALSE)</f>
        <v>Psychology</v>
      </c>
      <c r="K193" s="108">
        <f>VLOOKUP(Tabela1[[#This Row],[Fakulteta koda]],Sporazumi!$C$2:$K$237,9,FALSE)</f>
        <v>5</v>
      </c>
      <c r="L193" s="115" t="s">
        <v>497</v>
      </c>
      <c r="M193" s="106" t="str">
        <f>VLOOKUP(Tabela1[[#This Row],[Koda predmeta]],Tabela13[[Course/Subject code]:[Note]],2,FALSE)</f>
        <v>FILOZOFIJA PSIHOLOGIJE</v>
      </c>
      <c r="N193" s="106" t="str">
        <f>VLOOKUP(Tabela1[[#This Row],[Koda predmeta]],Tabela13[[Course/Subject code]:[Note]],3,FALSE)</f>
        <v>PHILOSOPHY OF PSYCHOLOGY</v>
      </c>
      <c r="O193" s="101"/>
      <c r="P193" s="103" t="str">
        <f>IF(VLOOKUP(Tabela1[[#This Row],[Koda predmeta]],Tabela13[[Course/Subject code]:[Note]],9,FALSE)&gt;0,VLOOKUP(Tabela1[[#This Row],[Koda predmeta]],Tabela13[[Course/Subject code]:[Note]],9,FALSE),"")</f>
        <v/>
      </c>
      <c r="Q193" s="103" t="str">
        <f>IFERROR(Tabela1[[#This Row],[Kvote na predmetu]]-COUNTIFS(L:L,Tabela1[[#This Row],[Koda predmeta]],O:O,""),"")</f>
        <v/>
      </c>
      <c r="R193" s="106"/>
      <c r="S193" s="106" t="str">
        <f>VLOOKUP(Tabela1[[#This Row],[Koda predmeta]],Tabela13[[Course/Subject code]:[Note]],4,FALSE)</f>
        <v>Department of Psychology</v>
      </c>
      <c r="T193" s="106" t="str">
        <f>VLOOKUP(Tabela1[[#This Row],[Koda predmeta]],Tabela13[[Course/Subject code]:[Note]],7,FALSE)</f>
        <v>Summer</v>
      </c>
      <c r="U193" s="106">
        <f>VLOOKUP(Tabela1[[#This Row],[Koda predmeta]],Tabela13[[Course/Subject code]:[Note]],10,FALSE)</f>
        <v>0</v>
      </c>
      <c r="V193" s="106" t="str">
        <f>VLOOKUP(Tabela1[[#This Row],[Koda predmeta]],Tabela13[[Course/Subject code]:[Note]],11,FALSE)</f>
        <v>Elective course. Subject to availability at the beginning of the semester.</v>
      </c>
      <c r="W193" s="106"/>
    </row>
    <row r="194" spans="1:23" s="105" customFormat="1" ht="13.5" customHeight="1" x14ac:dyDescent="0.25">
      <c r="A194" s="17">
        <v>5</v>
      </c>
      <c r="B194" s="17" t="s">
        <v>1213</v>
      </c>
      <c r="C194" s="18" t="s">
        <v>1756</v>
      </c>
      <c r="D194" s="18" t="s">
        <v>1757</v>
      </c>
      <c r="E194" s="17" t="str">
        <f>IFERROR(VLOOKUP(Tabela1[[#This Row],[Priimek]],'Seznam prijav AIPS'!$F$2:$W$100,11,FALSE),"")</f>
        <v>ceyokadayifci@gmail.com</v>
      </c>
      <c r="F194" s="19" t="s">
        <v>1741</v>
      </c>
      <c r="G194" s="17" t="s">
        <v>1759</v>
      </c>
      <c r="H194" s="43" t="str">
        <f>VLOOKUP(Tabela1[[#This Row],[Fakulteta koda]],Sporazumi!$C$2:$K$237,2,FALSE)</f>
        <v>KAFKAS UNIVERSITESI</v>
      </c>
      <c r="I194" s="18" t="s">
        <v>1760</v>
      </c>
      <c r="J194" s="17" t="s">
        <v>1273</v>
      </c>
      <c r="K194" s="20">
        <v>2</v>
      </c>
      <c r="L194" s="20" t="s">
        <v>79</v>
      </c>
      <c r="M194" s="17" t="str">
        <f>VLOOKUP(Tabela1[[#This Row],[Koda predmeta]],Tabela13[[Course/Subject code]:[Note]],2,FALSE)</f>
        <v>ANGLEŠKA KNJIŽEVNOST DO OBDOBJA RAZSVETLJENSTVA</v>
      </c>
      <c r="N194" s="17" t="str">
        <f>VLOOKUP(Tabela1[[#This Row],[Koda predmeta]],Tabela13[[Course/Subject code]:[Note]],3,FALSE)</f>
        <v>ENGLISH LITERATURE: MEDIEVAL TO ENLIGHTENMENT</v>
      </c>
      <c r="O194" s="21"/>
      <c r="P194" s="22">
        <f>IF(VLOOKUP(Tabela1[[#This Row],[Koda predmeta]],Tabela13[[Course/Subject code]:[Note]],9,FALSE)&gt;0,VLOOKUP(Tabela1[[#This Row],[Koda predmeta]],Tabela13[[Course/Subject code]:[Note]],9,FALSE),"")</f>
        <v>8</v>
      </c>
      <c r="Q194" s="22">
        <f>IFERROR(Tabela1[[#This Row],[Kvote na predmetu]]-COUNTIFS(L:L,Tabela1[[#This Row],[Koda predmeta]],O:O,""),"")</f>
        <v>0</v>
      </c>
      <c r="R194" s="17"/>
      <c r="S194" s="17" t="str">
        <f>VLOOKUP(Tabela1[[#This Row],[Koda predmeta]],Tabela13[[Course/Subject code]:[Note]],4,FALSE)</f>
        <v>Department of English and American Studies</v>
      </c>
      <c r="T194" s="17" t="str">
        <f>VLOOKUP(Tabela1[[#This Row],[Koda predmeta]],Tabela13[[Course/Subject code]:[Note]],7,FALSE)</f>
        <v>Winter</v>
      </c>
      <c r="U194" s="17" t="str">
        <f>VLOOKUP(Tabela1[[#This Row],[Koda predmeta]],Tabela13[[Course/Subject code]:[Note]],10,FALSE)</f>
        <v>Only students of English</v>
      </c>
      <c r="V194" s="17">
        <f>VLOOKUP(Tabela1[[#This Row],[Koda predmeta]],Tabela13[[Course/Subject code]:[Note]],11,FALSE)</f>
        <v>0</v>
      </c>
      <c r="W194" s="17"/>
    </row>
    <row r="195" spans="1:23" s="105" customFormat="1" ht="13.5" customHeight="1" x14ac:dyDescent="0.25">
      <c r="A195" s="106"/>
      <c r="B195" s="106" t="s">
        <v>1213</v>
      </c>
      <c r="C195" s="119" t="s">
        <v>2637</v>
      </c>
      <c r="D195" s="120" t="s">
        <v>2636</v>
      </c>
      <c r="E195" s="106" t="str">
        <f>IFERROR(VLOOKUP(Tabela1[[#This Row],[Priimek]],'Seznam prijav AIPS'!$F$2:$W$100,11,FALSE),"")</f>
        <v>borjaainoa11@gmail.com</v>
      </c>
      <c r="F195" s="106" t="s">
        <v>2725</v>
      </c>
      <c r="G195" s="106" t="s">
        <v>2194</v>
      </c>
      <c r="H195" s="106" t="str">
        <f>VLOOKUP(Tabela1[[#This Row],[Fakulteta koda]],Sporazumi!$C$2:$K$237,2,FALSE)</f>
        <v>UNIVERSITAT ROVIRA I VIRGILI</v>
      </c>
      <c r="I195" s="107" t="s">
        <v>1763</v>
      </c>
      <c r="J195" s="106" t="str">
        <f>VLOOKUP(Tabela1[[#This Row],[Fakulteta koda]],Sporazumi!$C$2:$K$237,6,FALSE)</f>
        <v>Language acquisition</v>
      </c>
      <c r="K195" s="108">
        <f>VLOOKUP(Tabela1[[#This Row],[Fakulteta koda]],Sporazumi!$C$2:$K$237,9,FALSE)</f>
        <v>5</v>
      </c>
      <c r="L195" s="119" t="s">
        <v>470</v>
      </c>
      <c r="M195" s="106" t="str">
        <f>VLOOKUP(Tabela1[[#This Row],[Koda predmeta]],Tabela13[[Course/Subject code]:[Note]],2,FALSE)</f>
        <v>ZGODOVINA IN METODE PSIHOLOGIJE</v>
      </c>
      <c r="N195" s="106" t="str">
        <f>VLOOKUP(Tabela1[[#This Row],[Koda predmeta]],Tabela13[[Course/Subject code]:[Note]],3,FALSE)</f>
        <v>HISTORY AND PSYCHOLOGICAL METHODS</v>
      </c>
      <c r="O195" s="103"/>
      <c r="P195" s="103">
        <f>IF(VLOOKUP(Tabela1[[#This Row],[Koda predmeta]],Tabela13[[Course/Subject code]:[Note]],9,FALSE)&gt;0,VLOOKUP(Tabela1[[#This Row],[Koda predmeta]],Tabela13[[Course/Subject code]:[Note]],9,FALSE),"")</f>
        <v>5</v>
      </c>
      <c r="Q195" s="103">
        <f>IFERROR(Tabela1[[#This Row],[Kvote na predmetu]]-COUNTIFS(L:L,Tabela1[[#This Row],[Koda predmeta]],O:O,""),"")</f>
        <v>0</v>
      </c>
      <c r="R195" s="106"/>
      <c r="S195" s="106" t="str">
        <f>VLOOKUP(Tabela1[[#This Row],[Koda predmeta]],Tabela13[[Course/Subject code]:[Note]],4,FALSE)</f>
        <v>Department of Psychology</v>
      </c>
      <c r="T195" s="106" t="str">
        <f>VLOOKUP(Tabela1[[#This Row],[Koda predmeta]],Tabela13[[Course/Subject code]:[Note]],7,FALSE)</f>
        <v>Winter</v>
      </c>
      <c r="U195" s="106" t="str">
        <f>VLOOKUP(Tabela1[[#This Row],[Koda predmeta]],Tabela13[[Course/Subject code]:[Note]],10,FALSE)</f>
        <v>Only students of Psychology; in the form of individual consultations and seminars for Erasmus students. Lecturer Nejc Plohl</v>
      </c>
      <c r="V195" s="106">
        <f>VLOOKUP(Tabela1[[#This Row],[Koda predmeta]],Tabela13[[Course/Subject code]:[Note]],11,FALSE)</f>
        <v>0</v>
      </c>
      <c r="W195" s="106"/>
    </row>
    <row r="196" spans="1:23" s="105" customFormat="1" hidden="1" x14ac:dyDescent="0.25">
      <c r="A196" s="125"/>
      <c r="B196" s="109" t="s">
        <v>1213</v>
      </c>
      <c r="C196" s="199" t="s">
        <v>2252</v>
      </c>
      <c r="D196" s="199" t="s">
        <v>2251</v>
      </c>
      <c r="E196" s="109" t="str">
        <f>IFERROR(VLOOKUP(Tabela1[[#This Row],[Priimek]],'Seznam prijav AIPS'!$F$2:$W$100,11,FALSE),"")</f>
        <v>kolarikovajana.ffmuni@gmail.com</v>
      </c>
      <c r="F196" s="146" t="s">
        <v>1292</v>
      </c>
      <c r="G196" s="109" t="s">
        <v>2718</v>
      </c>
      <c r="H196" s="109" t="str">
        <f>VLOOKUP(Tabela1[[#This Row],[Fakulteta koda]],Sporazumi!$C$2:$K$237,2,FALSE)</f>
        <v>MASARYKOVA UNIVERZITA</v>
      </c>
      <c r="I196" s="111" t="s">
        <v>1784</v>
      </c>
      <c r="J196" s="109" t="str">
        <f>VLOOKUP(Tabela1[[#This Row],[Fakulteta koda]],Sporazumi!$C$2:$K$237,6,FALSE)</f>
        <v>Sociology and cultural studies</v>
      </c>
      <c r="K196" s="112">
        <f>VLOOKUP(Tabela1[[#This Row],[Fakulteta koda]],Sporazumi!$C$2:$K$237,9,FALSE)</f>
        <v>1</v>
      </c>
      <c r="L196" s="199" t="s">
        <v>445</v>
      </c>
      <c r="M196" s="109" t="str">
        <f>VLOOKUP(Tabela1[[#This Row],[Koda predmeta]],Tabela13[[Course/Subject code]:[Note]],2,FALSE)</f>
        <v>KULTURA IN OSEBNOST</v>
      </c>
      <c r="N196" s="109" t="str">
        <f>VLOOKUP(Tabela1[[#This Row],[Koda predmeta]],Tabela13[[Course/Subject code]:[Note]],3,FALSE)</f>
        <v>CULTURE AND PERSONALITY</v>
      </c>
      <c r="O196" s="113"/>
      <c r="P196" s="113" t="str">
        <f>IF(VLOOKUP(Tabela1[[#This Row],[Koda predmeta]],Tabela13[[Course/Subject code]:[Note]],9,FALSE)&gt;0,VLOOKUP(Tabela1[[#This Row],[Koda predmeta]],Tabela13[[Course/Subject code]:[Note]],9,FALSE),"")</f>
        <v/>
      </c>
      <c r="Q196" s="113" t="str">
        <f>IFERROR(Tabela1[[#This Row],[Kvote na predmetu]]-COUNTIFS(L:L,Tabela1[[#This Row],[Koda predmeta]],O:O,""),"")</f>
        <v/>
      </c>
      <c r="R196" s="109"/>
      <c r="S196" s="109" t="str">
        <f>VLOOKUP(Tabela1[[#This Row],[Koda predmeta]],Tabela13[[Course/Subject code]:[Note]],4,FALSE)</f>
        <v>Department of Sociology</v>
      </c>
      <c r="T196" s="109" t="str">
        <f>VLOOKUP(Tabela1[[#This Row],[Koda predmeta]],Tabela13[[Course/Subject code]:[Note]],7,FALSE)</f>
        <v>Winter</v>
      </c>
      <c r="U196" s="109">
        <f>VLOOKUP(Tabela1[[#This Row],[Koda predmeta]],Tabela13[[Course/Subject code]:[Note]],10,FALSE)</f>
        <v>0</v>
      </c>
      <c r="V196" s="109" t="str">
        <f>VLOOKUP(Tabela1[[#This Row],[Koda predmeta]],Tabela13[[Course/Subject code]:[Note]],11,FALSE)</f>
        <v>Elective course. Subject to availability at the beginning of the semester.</v>
      </c>
      <c r="W196" s="127"/>
    </row>
    <row r="197" spans="1:23" s="105" customFormat="1" hidden="1" x14ac:dyDescent="0.25">
      <c r="A197" s="110"/>
      <c r="B197" s="106" t="s">
        <v>1213</v>
      </c>
      <c r="C197" s="120" t="s">
        <v>2252</v>
      </c>
      <c r="D197" s="120" t="s">
        <v>2251</v>
      </c>
      <c r="E197" s="106" t="str">
        <f>IFERROR(VLOOKUP(Tabela1[[#This Row],[Priimek]],'Seznam prijav AIPS'!$F$2:$W$100,11,FALSE),"")</f>
        <v>kolarikovajana.ffmuni@gmail.com</v>
      </c>
      <c r="F197" s="143" t="s">
        <v>1292</v>
      </c>
      <c r="G197" s="106" t="s">
        <v>2718</v>
      </c>
      <c r="H197" s="106" t="str">
        <f>VLOOKUP(Tabela1[[#This Row],[Fakulteta koda]],Sporazumi!$C$2:$K$237,2,FALSE)</f>
        <v>MASARYKOVA UNIVERZITA</v>
      </c>
      <c r="I197" s="107" t="s">
        <v>1784</v>
      </c>
      <c r="J197" s="106" t="str">
        <f>VLOOKUP(Tabela1[[#This Row],[Fakulteta koda]],Sporazumi!$C$2:$K$237,6,FALSE)</f>
        <v>Sociology and cultural studies</v>
      </c>
      <c r="K197" s="108">
        <f>VLOOKUP(Tabela1[[#This Row],[Fakulteta koda]],Sporazumi!$C$2:$K$237,9,FALSE)</f>
        <v>1</v>
      </c>
      <c r="L197" s="120" t="s">
        <v>2715</v>
      </c>
      <c r="M197" s="107" t="s">
        <v>2717</v>
      </c>
      <c r="N197" s="107" t="s">
        <v>2717</v>
      </c>
      <c r="O197" s="103"/>
      <c r="P197" s="103" t="e">
        <f>IF(VLOOKUP(Tabela1[[#This Row],[Koda predmeta]],Tabela13[[Course/Subject code]:[Note]],9,FALSE)&gt;0,VLOOKUP(Tabela1[[#This Row],[Koda predmeta]],Tabela13[[Course/Subject code]:[Note]],9,FALSE),"")</f>
        <v>#N/A</v>
      </c>
      <c r="Q197" s="103" t="str">
        <f>IFERROR(Tabela1[[#This Row],[Kvote na predmetu]]-COUNTIFS(L:L,Tabela1[[#This Row],[Koda predmeta]],O:O,""),"")</f>
        <v/>
      </c>
      <c r="R197" s="106"/>
      <c r="S197" s="106" t="s">
        <v>1769</v>
      </c>
      <c r="T197" s="106" t="s">
        <v>37</v>
      </c>
      <c r="U197" s="106" t="e">
        <f>VLOOKUP(Tabela1[[#This Row],[Koda predmeta]],Tabela13[[Course/Subject code]:[Note]],10,FALSE)</f>
        <v>#N/A</v>
      </c>
      <c r="V197" s="106" t="e">
        <f>VLOOKUP(Tabela1[[#This Row],[Koda predmeta]],Tabela13[[Course/Subject code]:[Note]],11,FALSE)</f>
        <v>#N/A</v>
      </c>
      <c r="W197" s="124"/>
    </row>
    <row r="198" spans="1:23" s="105" customFormat="1" hidden="1" x14ac:dyDescent="0.25">
      <c r="A198" s="110"/>
      <c r="B198" s="106" t="s">
        <v>1213</v>
      </c>
      <c r="C198" s="120" t="s">
        <v>2252</v>
      </c>
      <c r="D198" s="120" t="s">
        <v>2251</v>
      </c>
      <c r="E198" s="106" t="str">
        <f>IFERROR(VLOOKUP(Tabela1[[#This Row],[Priimek]],'Seznam prijav AIPS'!$F$2:$W$100,11,FALSE),"")</f>
        <v>kolarikovajana.ffmuni@gmail.com</v>
      </c>
      <c r="F198" s="143" t="s">
        <v>1292</v>
      </c>
      <c r="G198" s="106" t="s">
        <v>2718</v>
      </c>
      <c r="H198" s="106" t="str">
        <f>VLOOKUP(Tabela1[[#This Row],[Fakulteta koda]],Sporazumi!$C$2:$K$237,2,FALSE)</f>
        <v>MASARYKOVA UNIVERZITA</v>
      </c>
      <c r="I198" s="107" t="s">
        <v>1784</v>
      </c>
      <c r="J198" s="106" t="str">
        <f>VLOOKUP(Tabela1[[#This Row],[Fakulteta koda]],Sporazumi!$C$2:$K$237,6,FALSE)</f>
        <v>Sociology and cultural studies</v>
      </c>
      <c r="K198" s="106">
        <f>VLOOKUP(Tabela1[[#This Row],[Fakulteta koda]],Sporazumi!$C$2:$K$237,9,FALSE)</f>
        <v>1</v>
      </c>
      <c r="L198" s="120" t="s">
        <v>2714</v>
      </c>
      <c r="M198" s="107" t="s">
        <v>2716</v>
      </c>
      <c r="N198" s="107" t="s">
        <v>2716</v>
      </c>
      <c r="O198" s="103"/>
      <c r="P198" s="103" t="e">
        <f>IF(VLOOKUP(Tabela1[[#This Row],[Koda predmeta]],Tabela13[[Course/Subject code]:[Note]],9,FALSE)&gt;0,VLOOKUP(Tabela1[[#This Row],[Koda predmeta]],Tabela13[[Course/Subject code]:[Note]],9,FALSE),"")</f>
        <v>#N/A</v>
      </c>
      <c r="Q198" s="103" t="str">
        <f>IFERROR(Tabela1[[#This Row],[Kvote na predmetu]]-COUNTIFS(L:L,Tabela1[[#This Row],[Koda predmeta]],O:O,""),"")</f>
        <v/>
      </c>
      <c r="R198" s="106"/>
      <c r="S198" s="106" t="s">
        <v>1769</v>
      </c>
      <c r="T198" s="106" t="s">
        <v>37</v>
      </c>
      <c r="U198" s="106" t="e">
        <f>VLOOKUP(Tabela1[[#This Row],[Koda predmeta]],Tabela13[[Course/Subject code]:[Note]],10,FALSE)</f>
        <v>#N/A</v>
      </c>
      <c r="V198" s="106" t="e">
        <f>VLOOKUP(Tabela1[[#This Row],[Koda predmeta]],Tabela13[[Course/Subject code]:[Note]],11,FALSE)</f>
        <v>#N/A</v>
      </c>
      <c r="W198" s="124"/>
    </row>
    <row r="199" spans="1:23" s="105" customFormat="1" hidden="1" x14ac:dyDescent="0.25">
      <c r="A199" s="106"/>
      <c r="B199" s="106" t="s">
        <v>1213</v>
      </c>
      <c r="C199" s="107" t="s">
        <v>2252</v>
      </c>
      <c r="D199" s="107" t="s">
        <v>2251</v>
      </c>
      <c r="E199" s="106" t="str">
        <f>IFERROR(VLOOKUP(Tabela1[[#This Row],[Priimek]],'Seznam prijav AIPS'!$F$2:$W$100,11,FALSE),"")</f>
        <v>kolarikovajana.ffmuni@gmail.com</v>
      </c>
      <c r="F199" s="143" t="s">
        <v>1292</v>
      </c>
      <c r="G199" s="106" t="s">
        <v>2718</v>
      </c>
      <c r="H199" s="106" t="str">
        <f>VLOOKUP(Tabela1[[#This Row],[Fakulteta koda]],Sporazumi!$C$2:$K$237,2,FALSE)</f>
        <v>MASARYKOVA UNIVERZITA</v>
      </c>
      <c r="I199" s="107" t="s">
        <v>1784</v>
      </c>
      <c r="J199" s="106" t="str">
        <f>VLOOKUP(Tabela1[[#This Row],[Fakulteta koda]],Sporazumi!$C$2:$K$237,6,FALSE)</f>
        <v>Sociology and cultural studies</v>
      </c>
      <c r="K199" s="108">
        <f>VLOOKUP(Tabela1[[#This Row],[Fakulteta koda]],Sporazumi!$C$2:$K$237,9,FALSE)</f>
        <v>1</v>
      </c>
      <c r="L199" s="107" t="s">
        <v>606</v>
      </c>
      <c r="M199" s="106" t="str">
        <f>VLOOKUP(Tabela1[[#This Row],[Koda predmeta]],Tabela13[[Course/Subject code]:[Note]],2,FALSE)</f>
        <v>FILOZOFIJA IN UMETNA INTELIGENCA</v>
      </c>
      <c r="N199" s="106" t="str">
        <f>VLOOKUP(Tabela1[[#This Row],[Koda predmeta]],Tabela13[[Course/Subject code]:[Note]],3,FALSE)</f>
        <v>PHILOSOPHY AND ARTIFICIAL INTELLIGENCE</v>
      </c>
      <c r="O199" s="103"/>
      <c r="P199" s="103" t="str">
        <f>IF(VLOOKUP(Tabela1[[#This Row],[Koda predmeta]],Tabela13[[Course/Subject code]:[Note]],9,FALSE)&gt;0,VLOOKUP(Tabela1[[#This Row],[Koda predmeta]],Tabela13[[Course/Subject code]:[Note]],9,FALSE),"")</f>
        <v/>
      </c>
      <c r="Q199" s="103" t="str">
        <f>IFERROR(Tabela1[[#This Row],[Kvote na predmetu]]-COUNTIFS(L:L,Tabela1[[#This Row],[Koda predmeta]],O:O,""),"")</f>
        <v/>
      </c>
      <c r="R199" s="106"/>
      <c r="S199" s="106" t="str">
        <f>VLOOKUP(Tabela1[[#This Row],[Koda predmeta]],Tabela13[[Course/Subject code]:[Note]],4,FALSE)</f>
        <v>Department of Philosophy</v>
      </c>
      <c r="T199" s="106" t="str">
        <f>VLOOKUP(Tabela1[[#This Row],[Koda predmeta]],Tabela13[[Course/Subject code]:[Note]],7,FALSE)</f>
        <v>Winter</v>
      </c>
      <c r="U199" s="106">
        <f>VLOOKUP(Tabela1[[#This Row],[Koda predmeta]],Tabela13[[Course/Subject code]:[Note]],10,FALSE)</f>
        <v>0</v>
      </c>
      <c r="V199" s="106" t="str">
        <f>VLOOKUP(Tabela1[[#This Row],[Koda predmeta]],Tabela13[[Course/Subject code]:[Note]],11,FALSE)</f>
        <v>Elective course. Subject to availability at the beginning of the semester.</v>
      </c>
      <c r="W199" s="106"/>
    </row>
    <row r="200" spans="1:23" s="105" customFormat="1" hidden="1" x14ac:dyDescent="0.25">
      <c r="A200" s="106"/>
      <c r="B200" s="106" t="s">
        <v>1213</v>
      </c>
      <c r="C200" s="107" t="s">
        <v>2252</v>
      </c>
      <c r="D200" s="107" t="s">
        <v>2251</v>
      </c>
      <c r="E200" s="106" t="str">
        <f>IFERROR(VLOOKUP(Tabela1[[#This Row],[Priimek]],'Seznam prijav AIPS'!$F$2:$W$100,11,FALSE),"")</f>
        <v>kolarikovajana.ffmuni@gmail.com</v>
      </c>
      <c r="F200" s="143" t="s">
        <v>1292</v>
      </c>
      <c r="G200" s="106" t="s">
        <v>2718</v>
      </c>
      <c r="H200" s="106" t="str">
        <f>VLOOKUP(Tabela1[[#This Row],[Fakulteta koda]],Sporazumi!$C$2:$K$237,2,FALSE)</f>
        <v>MASARYKOVA UNIVERZITA</v>
      </c>
      <c r="I200" s="107" t="s">
        <v>1784</v>
      </c>
      <c r="J200" s="106" t="str">
        <f>VLOOKUP(Tabela1[[#This Row],[Fakulteta koda]],Sporazumi!$C$2:$K$237,6,FALSE)</f>
        <v>Sociology and cultural studies</v>
      </c>
      <c r="K200" s="108">
        <f>VLOOKUP(Tabela1[[#This Row],[Fakulteta koda]],Sporazumi!$C$2:$K$237,9,FALSE)</f>
        <v>1</v>
      </c>
      <c r="L200" s="107" t="s">
        <v>624</v>
      </c>
      <c r="M200" s="106" t="str">
        <f>VLOOKUP(Tabela1[[#This Row],[Koda predmeta]],Tabela13[[Course/Subject code]:[Note]],2,FALSE)</f>
        <v>FILOZOFIJA UMETNOSTI</v>
      </c>
      <c r="N200" s="106" t="str">
        <f>VLOOKUP(Tabela1[[#This Row],[Koda predmeta]],Tabela13[[Course/Subject code]:[Note]],3,FALSE)</f>
        <v>PHILOSOPHY OF ART</v>
      </c>
      <c r="O200" s="103"/>
      <c r="P200" s="103" t="str">
        <f>IF(VLOOKUP(Tabela1[[#This Row],[Koda predmeta]],Tabela13[[Course/Subject code]:[Note]],9,FALSE)&gt;0,VLOOKUP(Tabela1[[#This Row],[Koda predmeta]],Tabela13[[Course/Subject code]:[Note]],9,FALSE),"")</f>
        <v/>
      </c>
      <c r="Q200" s="103" t="str">
        <f>IFERROR(Tabela1[[#This Row],[Kvote na predmetu]]-COUNTIFS(L:L,Tabela1[[#This Row],[Koda predmeta]],O:O,""),"")</f>
        <v/>
      </c>
      <c r="R200" s="106"/>
      <c r="S200" s="106" t="str">
        <f>VLOOKUP(Tabela1[[#This Row],[Koda predmeta]],Tabela13[[Course/Subject code]:[Note]],4,FALSE)</f>
        <v>Department of Philosophy</v>
      </c>
      <c r="T200" s="106" t="str">
        <f>VLOOKUP(Tabela1[[#This Row],[Koda predmeta]],Tabela13[[Course/Subject code]:[Note]],7,FALSE)</f>
        <v>Winter</v>
      </c>
      <c r="U200" s="106">
        <f>VLOOKUP(Tabela1[[#This Row],[Koda predmeta]],Tabela13[[Course/Subject code]:[Note]],10,FALSE)</f>
        <v>0</v>
      </c>
      <c r="V200" s="106" t="str">
        <f>VLOOKUP(Tabela1[[#This Row],[Koda predmeta]],Tabela13[[Course/Subject code]:[Note]],11,FALSE)</f>
        <v>Elective course. Subject to availability at the beginning of the semester.</v>
      </c>
      <c r="W200" s="106"/>
    </row>
    <row r="201" spans="1:23" s="105" customFormat="1" hidden="1" x14ac:dyDescent="0.25">
      <c r="A201" s="106"/>
      <c r="B201" s="106" t="s">
        <v>1213</v>
      </c>
      <c r="C201" s="142" t="s">
        <v>2924</v>
      </c>
      <c r="D201" s="142" t="s">
        <v>2923</v>
      </c>
      <c r="E201" s="106" t="str">
        <f>IFERROR(VLOOKUP(Tabela1[[#This Row],[Priimek]],'Seznam prijav AIPS'!$F$2:$W$100,11,FALSE),"")</f>
        <v>stepan.urbanczyk01@upol.cz</v>
      </c>
      <c r="F201" s="143" t="s">
        <v>1307</v>
      </c>
      <c r="G201" s="106" t="s">
        <v>1785</v>
      </c>
      <c r="H201" s="106" t="str">
        <f>VLOOKUP(Tabela1[[#This Row],[Fakulteta koda]],Sporazumi!$C$2:$K$237,2,FALSE)</f>
        <v>UNIVERZITA PALACKEHO V OLOMOUCI</v>
      </c>
      <c r="I201" s="107" t="s">
        <v>1784</v>
      </c>
      <c r="J201" s="106" t="str">
        <f>VLOOKUP(Tabela1[[#This Row],[Fakulteta koda]],Sporazumi!$C$2:$K$237,6,FALSE)</f>
        <v>Earth sciences</v>
      </c>
      <c r="K201" s="108">
        <f>VLOOKUP(Tabela1[[#This Row],[Fakulteta koda]],Sporazumi!$C$2:$K$237,9,FALSE)</f>
        <v>2</v>
      </c>
      <c r="L201" s="142" t="s">
        <v>573</v>
      </c>
      <c r="M201" s="106" t="str">
        <f>VLOOKUP(Tabela1[[#This Row],[Koda predmeta]],Tabela13[[Course/Subject code]:[Note]],2,FALSE)</f>
        <v>GRŠKA ZGODOVINA</v>
      </c>
      <c r="N201" s="106" t="str">
        <f>VLOOKUP(Tabela1[[#This Row],[Koda predmeta]],Tabela13[[Course/Subject code]:[Note]],3,FALSE)</f>
        <v>GREEK HISTORY</v>
      </c>
      <c r="O201" s="103"/>
      <c r="P201" s="103" t="str">
        <f>IF(VLOOKUP(Tabela1[[#This Row],[Koda predmeta]],Tabela13[[Course/Subject code]:[Note]],9,FALSE)&gt;0,VLOOKUP(Tabela1[[#This Row],[Koda predmeta]],Tabela13[[Course/Subject code]:[Note]],9,FALSE),"")</f>
        <v/>
      </c>
      <c r="Q201" s="103" t="str">
        <f>IFERROR(Tabela1[[#This Row],[Kvote na predmetu]]-COUNTIFS(L:L,Tabela1[[#This Row],[Koda predmeta]],O:O,""),"")</f>
        <v/>
      </c>
      <c r="R201" s="106"/>
      <c r="S201" s="106" t="str">
        <f>VLOOKUP(Tabela1[[#This Row],[Koda predmeta]],Tabela13[[Course/Subject code]:[Note]],4,FALSE)</f>
        <v>Department of History</v>
      </c>
      <c r="T201" s="106" t="str">
        <f>VLOOKUP(Tabela1[[#This Row],[Koda predmeta]],Tabela13[[Course/Subject code]:[Note]],7,FALSE)</f>
        <v>Winter</v>
      </c>
      <c r="U201" s="106" t="str">
        <f>VLOOKUP(Tabela1[[#This Row],[Koda predmeta]],Tabela13[[Course/Subject code]:[Note]],10,FALSE)</f>
        <v>Individual consultations in English</v>
      </c>
      <c r="V201" s="106">
        <f>VLOOKUP(Tabela1[[#This Row],[Koda predmeta]],Tabela13[[Course/Subject code]:[Note]],11,FALSE)</f>
        <v>0</v>
      </c>
      <c r="W201" s="106"/>
    </row>
    <row r="202" spans="1:23" s="105" customFormat="1" hidden="1" x14ac:dyDescent="0.25">
      <c r="A202" s="106"/>
      <c r="B202" s="106" t="s">
        <v>1213</v>
      </c>
      <c r="C202" s="142" t="s">
        <v>2924</v>
      </c>
      <c r="D202" s="142" t="s">
        <v>2923</v>
      </c>
      <c r="E202" s="106" t="str">
        <f>IFERROR(VLOOKUP(Tabela1[[#This Row],[Priimek]],'Seznam prijav AIPS'!$F$2:$W$100,11,FALSE),"")</f>
        <v>stepan.urbanczyk01@upol.cz</v>
      </c>
      <c r="F202" s="143" t="s">
        <v>1307</v>
      </c>
      <c r="G202" s="106" t="s">
        <v>1785</v>
      </c>
      <c r="H202" s="106" t="str">
        <f>VLOOKUP(Tabela1[[#This Row],[Fakulteta koda]],Sporazumi!$C$2:$K$237,2,FALSE)</f>
        <v>UNIVERZITA PALACKEHO V OLOMOUCI</v>
      </c>
      <c r="I202" s="107" t="s">
        <v>1784</v>
      </c>
      <c r="J202" s="106" t="str">
        <f>VLOOKUP(Tabela1[[#This Row],[Fakulteta koda]],Sporazumi!$C$2:$K$237,6,FALSE)</f>
        <v>Earth sciences</v>
      </c>
      <c r="K202" s="108">
        <f>VLOOKUP(Tabela1[[#This Row],[Fakulteta koda]],Sporazumi!$C$2:$K$237,9,FALSE)</f>
        <v>2</v>
      </c>
      <c r="L202" s="142" t="s">
        <v>543</v>
      </c>
      <c r="M202" s="106" t="str">
        <f>VLOOKUP(Tabela1[[#This Row],[Koda predmeta]],Tabela13[[Course/Subject code]:[Note]],2,FALSE)</f>
        <v>RIMSKA ZGODOVINA IN SLOVENSKI PROSTOR V ANTIKI</v>
      </c>
      <c r="N202" s="106" t="str">
        <f>VLOOKUP(Tabela1[[#This Row],[Koda predmeta]],Tabela13[[Course/Subject code]:[Note]],3,FALSE)</f>
        <v>ROMAN HISTORY AND THE SLOVENE TERRITORY IN ANTIQUITY</v>
      </c>
      <c r="O202" s="103"/>
      <c r="P202" s="103" t="str">
        <f>IF(VLOOKUP(Tabela1[[#This Row],[Koda predmeta]],Tabela13[[Course/Subject code]:[Note]],9,FALSE)&gt;0,VLOOKUP(Tabela1[[#This Row],[Koda predmeta]],Tabela13[[Course/Subject code]:[Note]],9,FALSE),"")</f>
        <v/>
      </c>
      <c r="Q202" s="103" t="str">
        <f>IFERROR(Tabela1[[#This Row],[Kvote na predmetu]]-COUNTIFS(L:L,Tabela1[[#This Row],[Koda predmeta]],O:O,""),"")</f>
        <v/>
      </c>
      <c r="R202" s="106"/>
      <c r="S202" s="106" t="str">
        <f>VLOOKUP(Tabela1[[#This Row],[Koda predmeta]],Tabela13[[Course/Subject code]:[Note]],4,FALSE)</f>
        <v>Department of History</v>
      </c>
      <c r="T202" s="106" t="str">
        <f>VLOOKUP(Tabela1[[#This Row],[Koda predmeta]],Tabela13[[Course/Subject code]:[Note]],7,FALSE)</f>
        <v>Winter</v>
      </c>
      <c r="U202" s="106" t="str">
        <f>VLOOKUP(Tabela1[[#This Row],[Koda predmeta]],Tabela13[[Course/Subject code]:[Note]],10,FALSE)</f>
        <v>Individual consultations in English</v>
      </c>
      <c r="V202" s="106">
        <f>VLOOKUP(Tabela1[[#This Row],[Koda predmeta]],Tabela13[[Course/Subject code]:[Note]],11,FALSE)</f>
        <v>0</v>
      </c>
      <c r="W202" s="106"/>
    </row>
    <row r="203" spans="1:23" s="105" customFormat="1" hidden="1" x14ac:dyDescent="0.25">
      <c r="A203" s="106"/>
      <c r="B203" s="106" t="s">
        <v>1213</v>
      </c>
      <c r="C203" s="142" t="s">
        <v>2924</v>
      </c>
      <c r="D203" s="142" t="s">
        <v>2923</v>
      </c>
      <c r="E203" s="106" t="str">
        <f>IFERROR(VLOOKUP(Tabela1[[#This Row],[Priimek]],'Seznam prijav AIPS'!$F$2:$W$100,11,FALSE),"")</f>
        <v>stepan.urbanczyk01@upol.cz</v>
      </c>
      <c r="F203" s="143" t="s">
        <v>1307</v>
      </c>
      <c r="G203" s="106" t="s">
        <v>1785</v>
      </c>
      <c r="H203" s="106" t="str">
        <f>VLOOKUP(Tabela1[[#This Row],[Fakulteta koda]],Sporazumi!$C$2:$K$237,2,FALSE)</f>
        <v>UNIVERZITA PALACKEHO V OLOMOUCI</v>
      </c>
      <c r="I203" s="107" t="s">
        <v>1784</v>
      </c>
      <c r="J203" s="106" t="str">
        <f>VLOOKUP(Tabela1[[#This Row],[Fakulteta koda]],Sporazumi!$C$2:$K$237,6,FALSE)</f>
        <v>Earth sciences</v>
      </c>
      <c r="K203" s="108">
        <f>VLOOKUP(Tabela1[[#This Row],[Fakulteta koda]],Sporazumi!$C$2:$K$237,9,FALSE)</f>
        <v>2</v>
      </c>
      <c r="L203" s="142" t="s">
        <v>553</v>
      </c>
      <c r="M203" s="106" t="str">
        <f>VLOOKUP(Tabela1[[#This Row],[Koda predmeta]],Tabela13[[Course/Subject code]:[Note]],2,FALSE)</f>
        <v>ZGODOVINA SLOVENSKEGA PROSTORA V ZGODNJEM NOVEM VEKU</v>
      </c>
      <c r="N203" s="106" t="str">
        <f>VLOOKUP(Tabela1[[#This Row],[Koda predmeta]],Tabela13[[Course/Subject code]:[Note]],3,FALSE)</f>
        <v>HISTORY OF THE SLOVENE TERRITORY IN THE EARLY MODERN PERIOD</v>
      </c>
      <c r="O203" s="103"/>
      <c r="P203" s="103" t="str">
        <f>IF(VLOOKUP(Tabela1[[#This Row],[Koda predmeta]],Tabela13[[Course/Subject code]:[Note]],9,FALSE)&gt;0,VLOOKUP(Tabela1[[#This Row],[Koda predmeta]],Tabela13[[Course/Subject code]:[Note]],9,FALSE),"")</f>
        <v/>
      </c>
      <c r="Q203" s="103" t="str">
        <f>IFERROR(Tabela1[[#This Row],[Kvote na predmetu]]-COUNTIFS(L:L,Tabela1[[#This Row],[Koda predmeta]],O:O,""),"")</f>
        <v/>
      </c>
      <c r="R203" s="106"/>
      <c r="S203" s="106" t="str">
        <f>VLOOKUP(Tabela1[[#This Row],[Koda predmeta]],Tabela13[[Course/Subject code]:[Note]],4,FALSE)</f>
        <v>Department of History</v>
      </c>
      <c r="T203" s="106" t="str">
        <f>VLOOKUP(Tabela1[[#This Row],[Koda predmeta]],Tabela13[[Course/Subject code]:[Note]],7,FALSE)</f>
        <v>Winter</v>
      </c>
      <c r="U203" s="106" t="str">
        <f>VLOOKUP(Tabela1[[#This Row],[Koda predmeta]],Tabela13[[Course/Subject code]:[Note]],10,FALSE)</f>
        <v>Individual consultations in English</v>
      </c>
      <c r="V203" s="106">
        <f>VLOOKUP(Tabela1[[#This Row],[Koda predmeta]],Tabela13[[Course/Subject code]:[Note]],11,FALSE)</f>
        <v>0</v>
      </c>
      <c r="W203" s="106"/>
    </row>
    <row r="204" spans="1:23" s="105" customFormat="1" hidden="1" x14ac:dyDescent="0.25">
      <c r="A204" s="106"/>
      <c r="B204" s="106" t="s">
        <v>1213</v>
      </c>
      <c r="C204" s="142" t="s">
        <v>2924</v>
      </c>
      <c r="D204" s="142" t="s">
        <v>2923</v>
      </c>
      <c r="E204" s="106" t="str">
        <f>IFERROR(VLOOKUP(Tabela1[[#This Row],[Priimek]],'Seznam prijav AIPS'!$F$2:$W$100,11,FALSE),"")</f>
        <v>stepan.urbanczyk01@upol.cz</v>
      </c>
      <c r="F204" s="143" t="s">
        <v>1307</v>
      </c>
      <c r="G204" s="106" t="s">
        <v>1785</v>
      </c>
      <c r="H204" s="106" t="str">
        <f>VLOOKUP(Tabela1[[#This Row],[Fakulteta koda]],Sporazumi!$C$2:$K$237,2,FALSE)</f>
        <v>UNIVERZITA PALACKEHO V OLOMOUCI</v>
      </c>
      <c r="I204" s="107" t="s">
        <v>1784</v>
      </c>
      <c r="J204" s="106" t="str">
        <f>VLOOKUP(Tabela1[[#This Row],[Fakulteta koda]],Sporazumi!$C$2:$K$237,6,FALSE)</f>
        <v>Earth sciences</v>
      </c>
      <c r="K204" s="108">
        <f>VLOOKUP(Tabela1[[#This Row],[Fakulteta koda]],Sporazumi!$C$2:$K$237,9,FALSE)</f>
        <v>2</v>
      </c>
      <c r="L204" s="142" t="s">
        <v>557</v>
      </c>
      <c r="M204" s="106" t="str">
        <f>VLOOKUP(Tabela1[[#This Row],[Koda predmeta]],Tabela13[[Course/Subject code]:[Note]],2,FALSE)</f>
        <v>NEEVROPSKA ZGODOVINA ZGODNJEGA NOVEGA VEKA</v>
      </c>
      <c r="N204" s="106" t="str">
        <f>VLOOKUP(Tabela1[[#This Row],[Koda predmeta]],Tabela13[[Course/Subject code]:[Note]],3,FALSE)</f>
        <v>NON-EUROPEAN HISTORY IN THE EARLY MODERN PERIOD</v>
      </c>
      <c r="O204" s="103"/>
      <c r="P204" s="103" t="str">
        <f>IF(VLOOKUP(Tabela1[[#This Row],[Koda predmeta]],Tabela13[[Course/Subject code]:[Note]],9,FALSE)&gt;0,VLOOKUP(Tabela1[[#This Row],[Koda predmeta]],Tabela13[[Course/Subject code]:[Note]],9,FALSE),"")</f>
        <v/>
      </c>
      <c r="Q204" s="103" t="str">
        <f>IFERROR(Tabela1[[#This Row],[Kvote na predmetu]]-COUNTIFS(L:L,Tabela1[[#This Row],[Koda predmeta]],O:O,""),"")</f>
        <v/>
      </c>
      <c r="R204" s="106"/>
      <c r="S204" s="106" t="str">
        <f>VLOOKUP(Tabela1[[#This Row],[Koda predmeta]],Tabela13[[Course/Subject code]:[Note]],4,FALSE)</f>
        <v>Department of History</v>
      </c>
      <c r="T204" s="106" t="str">
        <f>VLOOKUP(Tabela1[[#This Row],[Koda predmeta]],Tabela13[[Course/Subject code]:[Note]],7,FALSE)</f>
        <v>Winter</v>
      </c>
      <c r="U204" s="106" t="str">
        <f>VLOOKUP(Tabela1[[#This Row],[Koda predmeta]],Tabela13[[Course/Subject code]:[Note]],10,FALSE)</f>
        <v>Individual consultations in English</v>
      </c>
      <c r="V204" s="106">
        <f>VLOOKUP(Tabela1[[#This Row],[Koda predmeta]],Tabela13[[Course/Subject code]:[Note]],11,FALSE)</f>
        <v>0</v>
      </c>
      <c r="W204" s="106"/>
    </row>
    <row r="205" spans="1:23" s="105" customFormat="1" hidden="1" x14ac:dyDescent="0.25">
      <c r="A205" s="106"/>
      <c r="B205" s="106" t="s">
        <v>1213</v>
      </c>
      <c r="C205" s="142" t="s">
        <v>2924</v>
      </c>
      <c r="D205" s="142" t="s">
        <v>2923</v>
      </c>
      <c r="E205" s="106" t="str">
        <f>IFERROR(VLOOKUP(Tabela1[[#This Row],[Priimek]],'Seznam prijav AIPS'!$F$2:$W$100,11,FALSE),"")</f>
        <v>stepan.urbanczyk01@upol.cz</v>
      </c>
      <c r="F205" s="143" t="s">
        <v>1307</v>
      </c>
      <c r="G205" s="106" t="s">
        <v>1785</v>
      </c>
      <c r="H205" s="106" t="str">
        <f>VLOOKUP(Tabela1[[#This Row],[Fakulteta koda]],Sporazumi!$C$2:$K$237,2,FALSE)</f>
        <v>UNIVERZITA PALACKEHO V OLOMOUCI</v>
      </c>
      <c r="I205" s="107" t="s">
        <v>1784</v>
      </c>
      <c r="J205" s="106" t="str">
        <f>VLOOKUP(Tabela1[[#This Row],[Fakulteta koda]],Sporazumi!$C$2:$K$237,6,FALSE)</f>
        <v>Earth sciences</v>
      </c>
      <c r="K205" s="108">
        <f>VLOOKUP(Tabela1[[#This Row],[Fakulteta koda]],Sporazumi!$C$2:$K$237,9,FALSE)</f>
        <v>2</v>
      </c>
      <c r="L205" s="142" t="s">
        <v>561</v>
      </c>
      <c r="M205" s="106" t="str">
        <f>VLOOKUP(Tabela1[[#This Row],[Koda predmeta]],Tabela13[[Course/Subject code]:[Note]],2,FALSE)</f>
        <v>EVROPSKA ZGODOVINA ZGODNJEGA NOVEGA VEKA</v>
      </c>
      <c r="N205" s="106" t="str">
        <f>VLOOKUP(Tabela1[[#This Row],[Koda predmeta]],Tabela13[[Course/Subject code]:[Note]],3,FALSE)</f>
        <v>HISTORY OF EUROPE IN THE EARLY MODERN PERIOD</v>
      </c>
      <c r="O205" s="103"/>
      <c r="P205" s="103" t="str">
        <f>IF(VLOOKUP(Tabela1[[#This Row],[Koda predmeta]],Tabela13[[Course/Subject code]:[Note]],9,FALSE)&gt;0,VLOOKUP(Tabela1[[#This Row],[Koda predmeta]],Tabela13[[Course/Subject code]:[Note]],9,FALSE),"")</f>
        <v/>
      </c>
      <c r="Q205" s="103" t="str">
        <f>IFERROR(Tabela1[[#This Row],[Kvote na predmetu]]-COUNTIFS(L:L,Tabela1[[#This Row],[Koda predmeta]],O:O,""),"")</f>
        <v/>
      </c>
      <c r="R205" s="106"/>
      <c r="S205" s="106" t="str">
        <f>VLOOKUP(Tabela1[[#This Row],[Koda predmeta]],Tabela13[[Course/Subject code]:[Note]],4,FALSE)</f>
        <v>Department of History</v>
      </c>
      <c r="T205" s="106" t="str">
        <f>VLOOKUP(Tabela1[[#This Row],[Koda predmeta]],Tabela13[[Course/Subject code]:[Note]],7,FALSE)</f>
        <v>Winter</v>
      </c>
      <c r="U205" s="106" t="str">
        <f>VLOOKUP(Tabela1[[#This Row],[Koda predmeta]],Tabela13[[Course/Subject code]:[Note]],10,FALSE)</f>
        <v>Individual consultations in English</v>
      </c>
      <c r="V205" s="106">
        <f>VLOOKUP(Tabela1[[#This Row],[Koda predmeta]],Tabela13[[Course/Subject code]:[Note]],11,FALSE)</f>
        <v>0</v>
      </c>
      <c r="W205" s="106"/>
    </row>
    <row r="206" spans="1:23" s="105" customFormat="1" hidden="1" x14ac:dyDescent="0.25">
      <c r="A206" s="106"/>
      <c r="B206" s="106" t="s">
        <v>1213</v>
      </c>
      <c r="C206" s="142" t="s">
        <v>2321</v>
      </c>
      <c r="D206" s="142" t="s">
        <v>2320</v>
      </c>
      <c r="E206" s="106" t="str">
        <f>IFERROR(VLOOKUP(Tabela1[[#This Row],[Priimek]],'Seznam prijav AIPS'!$F$2:$W$100,11,FALSE),"")</f>
        <v>ivirichter33@gmail.com</v>
      </c>
      <c r="F206" s="143" t="s">
        <v>2727</v>
      </c>
      <c r="G206" s="106" t="s">
        <v>3041</v>
      </c>
      <c r="H206" s="106" t="str">
        <f>VLOOKUP(Tabela1[[#This Row],[Fakulteta koda]],Sporazumi!$C$2:$K$237,2,FALSE)</f>
        <v xml:space="preserve">UNIVERSIDAD DE GRANADA </v>
      </c>
      <c r="I206" s="107" t="s">
        <v>1784</v>
      </c>
      <c r="J206" s="106"/>
      <c r="K206" s="108">
        <f>VLOOKUP(Tabela1[[#This Row],[Fakulteta koda]],Sporazumi!$C$2:$K$237,9,FALSE)</f>
        <v>2</v>
      </c>
      <c r="L206" s="142" t="s">
        <v>63</v>
      </c>
      <c r="M206" s="106" t="str">
        <f>VLOOKUP(Tabela1[[#This Row],[Koda predmeta]],Tabela13[[Course/Subject code]:[Note]],2,FALSE)</f>
        <v>ANGLEŠKI JEZIK - GLASOSLOVJE</v>
      </c>
      <c r="N206" s="106" t="str">
        <f>VLOOKUP(Tabela1[[#This Row],[Koda predmeta]],Tabela13[[Course/Subject code]:[Note]],3,FALSE)</f>
        <v>ENGLISH LANGUAGE – PHONETICS AND PHONOLOGY</v>
      </c>
      <c r="O206" s="103"/>
      <c r="P206" s="103">
        <f>IF(VLOOKUP(Tabela1[[#This Row],[Koda predmeta]],Tabela13[[Course/Subject code]:[Note]],9,FALSE)&gt;0,VLOOKUP(Tabela1[[#This Row],[Koda predmeta]],Tabela13[[Course/Subject code]:[Note]],9,FALSE),"")</f>
        <v>8</v>
      </c>
      <c r="Q206" s="103">
        <f>IFERROR(Tabela1[[#This Row],[Kvote na predmetu]]-COUNTIFS(L:L,Tabela1[[#This Row],[Koda predmeta]],O:O,""),"")</f>
        <v>2</v>
      </c>
      <c r="R206" s="106"/>
      <c r="S206" s="106" t="str">
        <f>VLOOKUP(Tabela1[[#This Row],[Koda predmeta]],Tabela13[[Course/Subject code]:[Note]],4,FALSE)</f>
        <v>Department of English and American Studies</v>
      </c>
      <c r="T206" s="106" t="str">
        <f>VLOOKUP(Tabela1[[#This Row],[Koda predmeta]],Tabela13[[Course/Subject code]:[Note]],7,FALSE)</f>
        <v>Winter</v>
      </c>
      <c r="U206" s="106" t="str">
        <f>VLOOKUP(Tabela1[[#This Row],[Koda predmeta]],Tabela13[[Course/Subject code]:[Note]],10,FALSE)</f>
        <v>Only students of English</v>
      </c>
      <c r="V206" s="106">
        <f>VLOOKUP(Tabela1[[#This Row],[Koda predmeta]],Tabela13[[Course/Subject code]:[Note]],11,FALSE)</f>
        <v>0</v>
      </c>
      <c r="W206" s="106"/>
    </row>
    <row r="207" spans="1:23" s="105" customFormat="1" x14ac:dyDescent="0.25">
      <c r="A207" s="110"/>
      <c r="B207" s="106" t="s">
        <v>1213</v>
      </c>
      <c r="C207" s="120" t="s">
        <v>2197</v>
      </c>
      <c r="D207" s="120" t="s">
        <v>2198</v>
      </c>
      <c r="E207" s="106" t="str">
        <f>IFERROR(VLOOKUP(Tabela1[[#This Row],[Priimek]],'Seznam prijav AIPS'!$F$2:$W$100,11,FALSE),"")</f>
        <v>martina.tripolib@gmail.com</v>
      </c>
      <c r="F207" s="143" t="s">
        <v>2193</v>
      </c>
      <c r="G207" s="106" t="s">
        <v>2194</v>
      </c>
      <c r="H207" s="106" t="str">
        <f>VLOOKUP(Tabela1[[#This Row],[Fakulteta koda]],Sporazumi!$C$2:$K$237,2,FALSE)</f>
        <v>UNIVERSIDAD DE MALAGA</v>
      </c>
      <c r="I207" s="107" t="s">
        <v>1763</v>
      </c>
      <c r="J207" s="106" t="str">
        <f>VLOOKUP(Tabela1[[#This Row],[Fakulteta koda]],Sporazumi!$C$2:$K$237,6,FALSE)</f>
        <v>Psychology</v>
      </c>
      <c r="K207" s="108">
        <f>VLOOKUP(Tabela1[[#This Row],[Fakulteta koda]],Sporazumi!$C$2:$K$237,9,FALSE)</f>
        <v>5</v>
      </c>
      <c r="L207" s="204" t="s">
        <v>470</v>
      </c>
      <c r="M207" s="106" t="str">
        <f>VLOOKUP(Tabela1[[#This Row],[Koda predmeta]],Tabela13[[Course/Subject code]:[Note]],2,FALSE)</f>
        <v>ZGODOVINA IN METODE PSIHOLOGIJE</v>
      </c>
      <c r="N207" s="106" t="str">
        <f>VLOOKUP(Tabela1[[#This Row],[Koda predmeta]],Tabela13[[Course/Subject code]:[Note]],3,FALSE)</f>
        <v>HISTORY AND PSYCHOLOGICAL METHODS</v>
      </c>
      <c r="O207" s="101"/>
      <c r="P207" s="103">
        <f>IF(VLOOKUP(Tabela1[[#This Row],[Koda predmeta]],Tabela13[[Course/Subject code]:[Note]],9,FALSE)&gt;0,VLOOKUP(Tabela1[[#This Row],[Koda predmeta]],Tabela13[[Course/Subject code]:[Note]],9,FALSE),"")</f>
        <v>5</v>
      </c>
      <c r="Q207" s="103">
        <f>IFERROR(Tabela1[[#This Row],[Kvote na predmetu]]-COUNTIFS(L:L,Tabela1[[#This Row],[Koda predmeta]],O:O,""),"")</f>
        <v>0</v>
      </c>
      <c r="R207" s="106"/>
      <c r="S207" s="106" t="str">
        <f>VLOOKUP(Tabela1[[#This Row],[Koda predmeta]],Tabela13[[Course/Subject code]:[Note]],4,FALSE)</f>
        <v>Department of Psychology</v>
      </c>
      <c r="T207" s="106" t="str">
        <f>VLOOKUP(Tabela1[[#This Row],[Koda predmeta]],Tabela13[[Course/Subject code]:[Note]],7,FALSE)</f>
        <v>Winter</v>
      </c>
      <c r="U207" s="106" t="str">
        <f>VLOOKUP(Tabela1[[#This Row],[Koda predmeta]],Tabela13[[Course/Subject code]:[Note]],10,FALSE)</f>
        <v>Only students of Psychology; in the form of individual consultations and seminars for Erasmus students. Lecturer Nejc Plohl</v>
      </c>
      <c r="V207" s="106">
        <f>VLOOKUP(Tabela1[[#This Row],[Koda predmeta]],Tabela13[[Course/Subject code]:[Note]],11,FALSE)</f>
        <v>0</v>
      </c>
      <c r="W207" s="124"/>
    </row>
    <row r="208" spans="1:23" s="105" customFormat="1" hidden="1" x14ac:dyDescent="0.25">
      <c r="A208" s="110"/>
      <c r="B208" s="106" t="s">
        <v>1213</v>
      </c>
      <c r="C208" s="142" t="s">
        <v>2321</v>
      </c>
      <c r="D208" s="142" t="s">
        <v>2320</v>
      </c>
      <c r="E208" s="106" t="str">
        <f>IFERROR(VLOOKUP(Tabela1[[#This Row],[Priimek]],'Seznam prijav AIPS'!$F$2:$W$100,11,FALSE),"")</f>
        <v>ivirichter33@gmail.com</v>
      </c>
      <c r="F208" s="143" t="s">
        <v>2727</v>
      </c>
      <c r="G208" s="106" t="s">
        <v>3041</v>
      </c>
      <c r="H208" s="106" t="str">
        <f>VLOOKUP(Tabela1[[#This Row],[Fakulteta koda]],Sporazumi!$C$2:$K$237,2,FALSE)</f>
        <v xml:space="preserve">UNIVERSIDAD DE GRANADA </v>
      </c>
      <c r="I208" s="107" t="s">
        <v>1763</v>
      </c>
      <c r="J208" s="106"/>
      <c r="K208" s="108">
        <f>VLOOKUP(Tabela1[[#This Row],[Fakulteta koda]],Sporazumi!$C$2:$K$237,9,FALSE)</f>
        <v>2</v>
      </c>
      <c r="L208" s="142" t="s">
        <v>449</v>
      </c>
      <c r="M208" s="106" t="str">
        <f>VLOOKUP(Tabela1[[#This Row],[Koda predmeta]],Tabela13[[Course/Subject code]:[Note]],2,FALSE)</f>
        <v>ČLOVEK MED NARAVO, DRUŽBO IN KULTURO</v>
      </c>
      <c r="N208" s="106" t="str">
        <f>VLOOKUP(Tabela1[[#This Row],[Koda predmeta]],Tabela13[[Course/Subject code]:[Note]],3,FALSE)</f>
        <v>HUMANS BETWEEN NATURE, SOCIETY AND CULTURE</v>
      </c>
      <c r="O208" s="101"/>
      <c r="P208" s="103" t="str">
        <f>IF(VLOOKUP(Tabela1[[#This Row],[Koda predmeta]],Tabela13[[Course/Subject code]:[Note]],9,FALSE)&gt;0,VLOOKUP(Tabela1[[#This Row],[Koda predmeta]],Tabela13[[Course/Subject code]:[Note]],9,FALSE),"")</f>
        <v/>
      </c>
      <c r="Q208" s="103" t="str">
        <f>IFERROR(Tabela1[[#This Row],[Kvote na predmetu]]-COUNTIFS(L:L,Tabela1[[#This Row],[Koda predmeta]],O:O,""),"")</f>
        <v/>
      </c>
      <c r="R208" s="106"/>
      <c r="S208" s="106" t="str">
        <f>VLOOKUP(Tabela1[[#This Row],[Koda predmeta]],Tabela13[[Course/Subject code]:[Note]],4,FALSE)</f>
        <v>Department of Sociology</v>
      </c>
      <c r="T208" s="106" t="str">
        <f>VLOOKUP(Tabela1[[#This Row],[Koda predmeta]],Tabela13[[Course/Subject code]:[Note]],7,FALSE)</f>
        <v>Winter</v>
      </c>
      <c r="U208" s="106">
        <f>VLOOKUP(Tabela1[[#This Row],[Koda predmeta]],Tabela13[[Course/Subject code]:[Note]],10,FALSE)</f>
        <v>0</v>
      </c>
      <c r="V208" s="106" t="str">
        <f>VLOOKUP(Tabela1[[#This Row],[Koda predmeta]],Tabela13[[Course/Subject code]:[Note]],11,FALSE)</f>
        <v>Elective course. Subject to availability at the beginning of the semester.</v>
      </c>
      <c r="W208" s="104"/>
    </row>
    <row r="209" spans="1:23" s="105" customFormat="1" hidden="1" x14ac:dyDescent="0.25">
      <c r="A209" s="110"/>
      <c r="B209" s="106" t="s">
        <v>1213</v>
      </c>
      <c r="C209" s="142" t="s">
        <v>2321</v>
      </c>
      <c r="D209" s="142" t="s">
        <v>2320</v>
      </c>
      <c r="E209" s="106" t="str">
        <f>IFERROR(VLOOKUP(Tabela1[[#This Row],[Priimek]],'Seznam prijav AIPS'!$F$2:$W$100,11,FALSE),"")</f>
        <v>ivirichter33@gmail.com</v>
      </c>
      <c r="F209" s="143" t="s">
        <v>2727</v>
      </c>
      <c r="G209" s="106" t="s">
        <v>3041</v>
      </c>
      <c r="H209" s="106" t="str">
        <f>VLOOKUP(Tabela1[[#This Row],[Fakulteta koda]],Sporazumi!$C$2:$K$237,2,FALSE)</f>
        <v xml:space="preserve">UNIVERSIDAD DE GRANADA </v>
      </c>
      <c r="I209" s="107" t="s">
        <v>1763</v>
      </c>
      <c r="J209" s="106"/>
      <c r="K209" s="108">
        <f>VLOOKUP(Tabela1[[#This Row],[Fakulteta koda]],Sporazumi!$C$2:$K$237,9,FALSE)</f>
        <v>2</v>
      </c>
      <c r="L209" s="142" t="s">
        <v>268</v>
      </c>
      <c r="M209" s="106" t="str">
        <f>VLOOKUP(Tabela1[[#This Row],[Koda predmeta]],Tabela13[[Course/Subject code]:[Note]],2,FALSE)</f>
        <v>UVOD V ANGLEŠKO LITERATURO ZA PREVAJALCE IN TOLMAČE</v>
      </c>
      <c r="N209" s="106" t="str">
        <f>VLOOKUP(Tabela1[[#This Row],[Koda predmeta]],Tabela13[[Course/Subject code]:[Note]],3,FALSE)</f>
        <v>INTRODUCTION TO ENGLISH LITERATURE FOR TRANSLATORS AND INTERPRETERS</v>
      </c>
      <c r="O209" s="101"/>
      <c r="P209" s="103" t="str">
        <f>IF(VLOOKUP(Tabela1[[#This Row],[Koda predmeta]],Tabela13[[Course/Subject code]:[Note]],9,FALSE)&gt;0,VLOOKUP(Tabela1[[#This Row],[Koda predmeta]],Tabela13[[Course/Subject code]:[Note]],9,FALSE),"")</f>
        <v/>
      </c>
      <c r="Q209" s="103" t="str">
        <f>IFERROR(Tabela1[[#This Row],[Kvote na predmetu]]-COUNTIFS(L:L,Tabela1[[#This Row],[Koda predmeta]],O:O,""),"")</f>
        <v/>
      </c>
      <c r="R209" s="106"/>
      <c r="S209" s="106" t="str">
        <f>VLOOKUP(Tabela1[[#This Row],[Koda predmeta]],Tabela13[[Course/Subject code]:[Note]],4,FALSE)</f>
        <v>Department of Translation Studies</v>
      </c>
      <c r="T209" s="106" t="str">
        <f>VLOOKUP(Tabela1[[#This Row],[Koda predmeta]],Tabela13[[Course/Subject code]:[Note]],7,FALSE)</f>
        <v>Winter</v>
      </c>
      <c r="U209" s="106">
        <f>VLOOKUP(Tabela1[[#This Row],[Koda predmeta]],Tabela13[[Course/Subject code]:[Note]],10,FALSE)</f>
        <v>0</v>
      </c>
      <c r="V209" s="106">
        <f>VLOOKUP(Tabela1[[#This Row],[Koda predmeta]],Tabela13[[Course/Subject code]:[Note]],11,FALSE)</f>
        <v>0</v>
      </c>
      <c r="W209" s="104"/>
    </row>
    <row r="210" spans="1:23" s="105" customFormat="1" hidden="1" x14ac:dyDescent="0.25">
      <c r="A210" s="110"/>
      <c r="B210" s="106" t="s">
        <v>1213</v>
      </c>
      <c r="C210" s="142" t="s">
        <v>2321</v>
      </c>
      <c r="D210" s="142" t="s">
        <v>2320</v>
      </c>
      <c r="E210" s="106" t="str">
        <f>IFERROR(VLOOKUP(Tabela1[[#This Row],[Priimek]],'Seznam prijav AIPS'!$F$2:$W$100,11,FALSE),"")</f>
        <v>ivirichter33@gmail.com</v>
      </c>
      <c r="F210" s="143" t="s">
        <v>2727</v>
      </c>
      <c r="G210" s="106" t="s">
        <v>3041</v>
      </c>
      <c r="H210" s="106" t="str">
        <f>VLOOKUP(Tabela1[[#This Row],[Fakulteta koda]],Sporazumi!$C$2:$K$237,2,FALSE)</f>
        <v xml:space="preserve">UNIVERSIDAD DE GRANADA </v>
      </c>
      <c r="I210" s="107" t="s">
        <v>1763</v>
      </c>
      <c r="J210" s="106"/>
      <c r="K210" s="108">
        <f>VLOOKUP(Tabela1[[#This Row],[Fakulteta koda]],Sporazumi!$C$2:$K$237,9,FALSE)</f>
        <v>2</v>
      </c>
      <c r="L210" s="142" t="s">
        <v>524</v>
      </c>
      <c r="M210" s="106" t="str">
        <f>VLOOKUP(Tabela1[[#This Row],[Koda predmeta]],Tabela13[[Course/Subject code]:[Note]],2,FALSE)</f>
        <v>TEORIJA LITERARNIH VRST</v>
      </c>
      <c r="N210" s="106" t="str">
        <f>VLOOKUP(Tabela1[[#This Row],[Koda predmeta]],Tabela13[[Course/Subject code]:[Note]],3,FALSE)</f>
        <v>THEORY OF LITERARY FORMS</v>
      </c>
      <c r="O210" s="101"/>
      <c r="P210" s="103" t="str">
        <f>IF(VLOOKUP(Tabela1[[#This Row],[Koda predmeta]],Tabela13[[Course/Subject code]:[Note]],9,FALSE)&gt;0,VLOOKUP(Tabela1[[#This Row],[Koda predmeta]],Tabela13[[Course/Subject code]:[Note]],9,FALSE),"")</f>
        <v/>
      </c>
      <c r="Q210" s="103" t="str">
        <f>IFERROR(Tabela1[[#This Row],[Kvote na predmetu]]-COUNTIFS(L:L,Tabela1[[#This Row],[Koda predmeta]],O:O,""),"")</f>
        <v/>
      </c>
      <c r="R210" s="106"/>
      <c r="S210" s="106" t="str">
        <f>VLOOKUP(Tabela1[[#This Row],[Koda predmeta]],Tabela13[[Course/Subject code]:[Note]],4,FALSE)</f>
        <v>Department of Slavic Languages and Literature</v>
      </c>
      <c r="T210" s="106" t="str">
        <f>VLOOKUP(Tabela1[[#This Row],[Koda predmeta]],Tabela13[[Course/Subject code]:[Note]],7,FALSE)</f>
        <v>Winter</v>
      </c>
      <c r="U210" s="106" t="str">
        <f>VLOOKUP(Tabela1[[#This Row],[Koda predmeta]],Tabela13[[Course/Subject code]:[Note]],10,FALSE)</f>
        <v>Individual consultations for Erasmus students; with the option of joining classes in Slovenian language</v>
      </c>
      <c r="V210" s="106">
        <f>VLOOKUP(Tabela1[[#This Row],[Koda predmeta]],Tabela13[[Course/Subject code]:[Note]],11,FALSE)</f>
        <v>0</v>
      </c>
      <c r="W210" s="104"/>
    </row>
    <row r="211" spans="1:23" s="105" customFormat="1" hidden="1" x14ac:dyDescent="0.25">
      <c r="A211" s="110"/>
      <c r="B211" s="106" t="s">
        <v>1213</v>
      </c>
      <c r="C211" s="142" t="s">
        <v>2321</v>
      </c>
      <c r="D211" s="142" t="s">
        <v>2320</v>
      </c>
      <c r="E211" s="106" t="str">
        <f>IFERROR(VLOOKUP(Tabela1[[#This Row],[Priimek]],'Seznam prijav AIPS'!$F$2:$W$100,11,FALSE),"")</f>
        <v>ivirichter33@gmail.com</v>
      </c>
      <c r="F211" s="143" t="s">
        <v>2727</v>
      </c>
      <c r="G211" s="106" t="s">
        <v>3041</v>
      </c>
      <c r="H211" s="106" t="str">
        <f>VLOOKUP(Tabela1[[#This Row],[Fakulteta koda]],Sporazumi!$C$2:$K$237,2,FALSE)</f>
        <v xml:space="preserve">UNIVERSIDAD DE GRANADA </v>
      </c>
      <c r="I211" s="107" t="s">
        <v>1763</v>
      </c>
      <c r="J211" s="106"/>
      <c r="K211" s="108">
        <f>VLOOKUP(Tabela1[[#This Row],[Fakulteta koda]],Sporazumi!$C$2:$K$237,9,FALSE)</f>
        <v>2</v>
      </c>
      <c r="L211" s="142" t="s">
        <v>215</v>
      </c>
      <c r="M211" s="106" t="str">
        <f>VLOOKUP(Tabela1[[#This Row],[Koda predmeta]],Tabela13[[Course/Subject code]:[Note]],2,FALSE)</f>
        <v>DIDAKTIKA ANGLEŠČINE 3</v>
      </c>
      <c r="N211" s="106" t="str">
        <f>VLOOKUP(Tabela1[[#This Row],[Koda predmeta]],Tabela13[[Course/Subject code]:[Note]],3,FALSE)</f>
        <v>ENGLISH DIDACTICS 3</v>
      </c>
      <c r="O211" s="101"/>
      <c r="P211" s="103">
        <f>IF(VLOOKUP(Tabela1[[#This Row],[Koda predmeta]],Tabela13[[Course/Subject code]:[Note]],9,FALSE)&gt;0,VLOOKUP(Tabela1[[#This Row],[Koda predmeta]],Tabela13[[Course/Subject code]:[Note]],9,FALSE),"")</f>
        <v>2</v>
      </c>
      <c r="Q211" s="103">
        <f>IFERROR(Tabela1[[#This Row],[Kvote na predmetu]]-COUNTIFS(L:L,Tabela1[[#This Row],[Koda predmeta]],O:O,""),"")</f>
        <v>1</v>
      </c>
      <c r="R211" s="106"/>
      <c r="S211" s="106" t="str">
        <f>VLOOKUP(Tabela1[[#This Row],[Koda predmeta]],Tabela13[[Course/Subject code]:[Note]],4,FALSE)</f>
        <v>Department of English and American Studies</v>
      </c>
      <c r="T211" s="106" t="str">
        <f>VLOOKUP(Tabela1[[#This Row],[Koda predmeta]],Tabela13[[Course/Subject code]:[Note]],7,FALSE)</f>
        <v>Winter</v>
      </c>
      <c r="U211" s="106" t="str">
        <f>VLOOKUP(Tabela1[[#This Row],[Koda predmeta]],Tabela13[[Course/Subject code]:[Note]],10,FALSE)</f>
        <v>Only students of teaching English (future teachers of English)</v>
      </c>
      <c r="V211" s="106">
        <f>VLOOKUP(Tabela1[[#This Row],[Koda predmeta]],Tabela13[[Course/Subject code]:[Note]],11,FALSE)</f>
        <v>0</v>
      </c>
      <c r="W211" s="104"/>
    </row>
    <row r="212" spans="1:23" s="105" customFormat="1" x14ac:dyDescent="0.25">
      <c r="A212" s="110"/>
      <c r="B212" s="106" t="s">
        <v>1213</v>
      </c>
      <c r="C212" s="120" t="s">
        <v>1999</v>
      </c>
      <c r="D212" s="120" t="s">
        <v>1998</v>
      </c>
      <c r="E212" s="106" t="str">
        <f>IFERROR(VLOOKUP(Tabela1[[#This Row],[Priimek]],'Seznam prijav AIPS'!$F$2:$W$100,11,FALSE),"")</f>
        <v>nadiya.hoeboer@gmail.com</v>
      </c>
      <c r="F212" s="143" t="s">
        <v>1590</v>
      </c>
      <c r="G212" s="106" t="s">
        <v>2194</v>
      </c>
      <c r="H212" s="106" t="str">
        <f>VLOOKUP(Tabela1[[#This Row],[Fakulteta koda]],Sporazumi!$C$2:$K$237,2,FALSE)</f>
        <v>UNIVERSITEIT VAN AMSTERDAM</v>
      </c>
      <c r="I212" s="107" t="s">
        <v>2002</v>
      </c>
      <c r="J212" s="106" t="str">
        <f>VLOOKUP(Tabela1[[#This Row],[Fakulteta koda]],Sporazumi!$C$2:$K$237,6,FALSE)</f>
        <v>Psychology</v>
      </c>
      <c r="K212" s="108">
        <f>VLOOKUP(Tabela1[[#This Row],[Fakulteta koda]],Sporazumi!$C$2:$K$237,9,FALSE)</f>
        <v>2</v>
      </c>
      <c r="L212" s="120" t="s">
        <v>470</v>
      </c>
      <c r="M212" s="106" t="str">
        <f>VLOOKUP(Tabela1[[#This Row],[Koda predmeta]],Tabela13[[Course/Subject code]:[Note]],2,FALSE)</f>
        <v>ZGODOVINA IN METODE PSIHOLOGIJE</v>
      </c>
      <c r="N212" s="106" t="str">
        <f>VLOOKUP(Tabela1[[#This Row],[Koda predmeta]],Tabela13[[Course/Subject code]:[Note]],3,FALSE)</f>
        <v>HISTORY AND PSYCHOLOGICAL METHODS</v>
      </c>
      <c r="O212" s="101"/>
      <c r="P212" s="103">
        <f>IF(VLOOKUP(Tabela1[[#This Row],[Koda predmeta]],Tabela13[[Course/Subject code]:[Note]],9,FALSE)&gt;0,VLOOKUP(Tabela1[[#This Row],[Koda predmeta]],Tabela13[[Course/Subject code]:[Note]],9,FALSE),"")</f>
        <v>5</v>
      </c>
      <c r="Q212" s="103">
        <f>IFERROR(Tabela1[[#This Row],[Kvote na predmetu]]-COUNTIFS(L:L,Tabela1[[#This Row],[Koda predmeta]],O:O,""),"")</f>
        <v>0</v>
      </c>
      <c r="R212" s="106"/>
      <c r="S212" s="106" t="str">
        <f>VLOOKUP(Tabela1[[#This Row],[Koda predmeta]],Tabela13[[Course/Subject code]:[Note]],4,FALSE)</f>
        <v>Department of Psychology</v>
      </c>
      <c r="T212" s="106" t="str">
        <f>VLOOKUP(Tabela1[[#This Row],[Koda predmeta]],Tabela13[[Course/Subject code]:[Note]],7,FALSE)</f>
        <v>Winter</v>
      </c>
      <c r="U212" s="106" t="str">
        <f>VLOOKUP(Tabela1[[#This Row],[Koda predmeta]],Tabela13[[Course/Subject code]:[Note]],10,FALSE)</f>
        <v>Only students of Psychology; in the form of individual consultations and seminars for Erasmus students. Lecturer Nejc Plohl</v>
      </c>
      <c r="V212" s="106">
        <f>VLOOKUP(Tabela1[[#This Row],[Koda predmeta]],Tabela13[[Course/Subject code]:[Note]],11,FALSE)</f>
        <v>0</v>
      </c>
      <c r="W212" s="124"/>
    </row>
    <row r="213" spans="1:23" s="105" customFormat="1" hidden="1" x14ac:dyDescent="0.25">
      <c r="A213" s="110"/>
      <c r="B213" s="106" t="s">
        <v>1213</v>
      </c>
      <c r="C213" s="209" t="s">
        <v>1961</v>
      </c>
      <c r="D213" s="209" t="s">
        <v>1962</v>
      </c>
      <c r="E213" s="106" t="str">
        <f>IFERROR(VLOOKUP(Tabela1[[#This Row],[Priimek]],'Seznam prijav AIPS'!$F$2:$W$100,11,FALSE),"")</f>
        <v/>
      </c>
      <c r="F213" s="143" t="s">
        <v>1707</v>
      </c>
      <c r="G213" s="106" t="s">
        <v>3042</v>
      </c>
      <c r="H213" s="106" t="str">
        <f>VLOOKUP(Tabela1[[#This Row],[Fakulteta koda]],Sporazumi!$C$2:$K$237,2,FALSE)</f>
        <v>PAMUKKALE UNIVERSITESI</v>
      </c>
      <c r="I213" s="107" t="s">
        <v>1760</v>
      </c>
      <c r="J213" s="106" t="s">
        <v>1888</v>
      </c>
      <c r="K213" s="108">
        <f>VLOOKUP(Tabela1[[#This Row],[Fakulteta koda]],Sporazumi!$C$2:$K$237,9,FALSE)</f>
        <v>6</v>
      </c>
      <c r="L213" s="209" t="s">
        <v>40</v>
      </c>
      <c r="M213" s="106" t="str">
        <f>VLOOKUP(Tabela1[[#This Row],[Koda predmeta]],Tabela13[[Course/Subject code]:[Note]],2,FALSE)</f>
        <v>AMERIŠKA ANGLEŠČINA</v>
      </c>
      <c r="N213" s="106" t="str">
        <f>VLOOKUP(Tabela1[[#This Row],[Koda predmeta]],Tabela13[[Course/Subject code]:[Note]],3,FALSE)</f>
        <v>AMERICAN ENGLISH</v>
      </c>
      <c r="O213" s="101"/>
      <c r="P213" s="103">
        <f>IF(VLOOKUP(Tabela1[[#This Row],[Koda predmeta]],Tabela13[[Course/Subject code]:[Note]],9,FALSE)&gt;0,VLOOKUP(Tabela1[[#This Row],[Koda predmeta]],Tabela13[[Course/Subject code]:[Note]],9,FALSE),"")</f>
        <v>8</v>
      </c>
      <c r="Q213" s="103">
        <f>IFERROR(Tabela1[[#This Row],[Kvote na predmetu]]-COUNTIFS(L:L,Tabela1[[#This Row],[Koda predmeta]],O:O,""),"")</f>
        <v>6</v>
      </c>
      <c r="R213" s="106"/>
      <c r="S213" s="106" t="str">
        <f>VLOOKUP(Tabela1[[#This Row],[Koda predmeta]],Tabela13[[Course/Subject code]:[Note]],4,FALSE)</f>
        <v>Department of English and American Studies</v>
      </c>
      <c r="T213" s="106" t="str">
        <f>VLOOKUP(Tabela1[[#This Row],[Koda predmeta]],Tabela13[[Course/Subject code]:[Note]],7,FALSE)</f>
        <v>Summer</v>
      </c>
      <c r="U213" s="106" t="str">
        <f>VLOOKUP(Tabela1[[#This Row],[Koda predmeta]],Tabela13[[Course/Subject code]:[Note]],10,FALSE)</f>
        <v>Only students of English</v>
      </c>
      <c r="V213" s="106" t="str">
        <f>VLOOKUP(Tabela1[[#This Row],[Koda predmeta]],Tabela13[[Course/Subject code]:[Note]],11,FALSE)</f>
        <v>Elective course. Subject to availability at the beginning of the semester.</v>
      </c>
      <c r="W213" s="104"/>
    </row>
    <row r="214" spans="1:23" s="105" customFormat="1" hidden="1" x14ac:dyDescent="0.25">
      <c r="A214" s="110"/>
      <c r="B214" s="106" t="s">
        <v>1213</v>
      </c>
      <c r="C214" s="209" t="s">
        <v>1961</v>
      </c>
      <c r="D214" s="209" t="s">
        <v>1962</v>
      </c>
      <c r="E214" s="106"/>
      <c r="F214" s="143" t="s">
        <v>1707</v>
      </c>
      <c r="G214" s="106" t="s">
        <v>3042</v>
      </c>
      <c r="H214" s="106" t="str">
        <f>VLOOKUP(Tabela1[[#This Row],[Fakulteta koda]],Sporazumi!$C$2:$K$237,2,FALSE)</f>
        <v>PAMUKKALE UNIVERSITESI</v>
      </c>
      <c r="I214" s="107" t="s">
        <v>1760</v>
      </c>
      <c r="J214" s="106" t="s">
        <v>1888</v>
      </c>
      <c r="K214" s="108">
        <f>VLOOKUP(Tabela1[[#This Row],[Fakulteta koda]],Sporazumi!$C$2:$K$237,9,FALSE)</f>
        <v>6</v>
      </c>
      <c r="L214" s="209" t="s">
        <v>51</v>
      </c>
      <c r="M214" s="106" t="str">
        <f>VLOOKUP(Tabela1[[#This Row],[Koda predmeta]],Tabela13[[Course/Subject code]:[Note]],2,FALSE)</f>
        <v>JEZIK IN SPOL</v>
      </c>
      <c r="N214" s="106" t="str">
        <f>VLOOKUP(Tabela1[[#This Row],[Koda predmeta]],Tabela13[[Course/Subject code]:[Note]],3,FALSE)</f>
        <v>LANGUAGE AND GENDER</v>
      </c>
      <c r="O214" s="101"/>
      <c r="P214" s="103">
        <f>IF(VLOOKUP(Tabela1[[#This Row],[Koda predmeta]],Tabela13[[Course/Subject code]:[Note]],9,FALSE)&gt;0,VLOOKUP(Tabela1[[#This Row],[Koda predmeta]],Tabela13[[Course/Subject code]:[Note]],9,FALSE),"")</f>
        <v>6</v>
      </c>
      <c r="Q214" s="103">
        <f>IFERROR(Tabela1[[#This Row],[Kvote na predmetu]]-COUNTIFS(L:L,Tabela1[[#This Row],[Koda predmeta]],O:O,""),"")</f>
        <v>4</v>
      </c>
      <c r="R214" s="106"/>
      <c r="S214" s="106" t="str">
        <f>VLOOKUP(Tabela1[[#This Row],[Koda predmeta]],Tabela13[[Course/Subject code]:[Note]],4,FALSE)</f>
        <v>Department of English and American Studies</v>
      </c>
      <c r="T214" s="106" t="str">
        <f>VLOOKUP(Tabela1[[#This Row],[Koda predmeta]],Tabela13[[Course/Subject code]:[Note]],7,FALSE)</f>
        <v>Summer</v>
      </c>
      <c r="U214" s="106" t="str">
        <f>VLOOKUP(Tabela1[[#This Row],[Koda predmeta]],Tabela13[[Course/Subject code]:[Note]],10,FALSE)</f>
        <v>Only students of English</v>
      </c>
      <c r="V214" s="106" t="str">
        <f>VLOOKUP(Tabela1[[#This Row],[Koda predmeta]],Tabela13[[Course/Subject code]:[Note]],11,FALSE)</f>
        <v>Elective course. Subject to availability at the beginning of the semester.</v>
      </c>
      <c r="W214" s="104"/>
    </row>
    <row r="215" spans="1:23" s="105" customFormat="1" hidden="1" x14ac:dyDescent="0.25">
      <c r="A215" s="110"/>
      <c r="B215" s="106" t="s">
        <v>1213</v>
      </c>
      <c r="C215" s="209" t="s">
        <v>1961</v>
      </c>
      <c r="D215" s="209" t="s">
        <v>1962</v>
      </c>
      <c r="E215" s="106"/>
      <c r="F215" s="143" t="s">
        <v>1707</v>
      </c>
      <c r="G215" s="106" t="s">
        <v>3042</v>
      </c>
      <c r="H215" s="106" t="str">
        <f>VLOOKUP(Tabela1[[#This Row],[Fakulteta koda]],Sporazumi!$C$2:$K$237,2,FALSE)</f>
        <v>PAMUKKALE UNIVERSITESI</v>
      </c>
      <c r="I215" s="107" t="s">
        <v>1760</v>
      </c>
      <c r="J215" s="106" t="s">
        <v>1888</v>
      </c>
      <c r="K215" s="108">
        <f>VLOOKUP(Tabela1[[#This Row],[Fakulteta koda]],Sporazumi!$C$2:$K$237,9,FALSE)</f>
        <v>6</v>
      </c>
      <c r="L215" s="209" t="s">
        <v>639</v>
      </c>
      <c r="M215" s="106" t="str">
        <f>VLOOKUP(Tabela1[[#This Row],[Koda predmeta]],Tabela13[[Course/Subject code]:[Note]],2,FALSE)</f>
        <v>FILOZOFIJA DUHA</v>
      </c>
      <c r="N215" s="106" t="str">
        <f>VLOOKUP(Tabela1[[#This Row],[Koda predmeta]],Tabela13[[Course/Subject code]:[Note]],3,FALSE)</f>
        <v>PHILOSOPHY OF MIND</v>
      </c>
      <c r="O215" s="101"/>
      <c r="P215" s="103" t="str">
        <f>IF(VLOOKUP(Tabela1[[#This Row],[Koda predmeta]],Tabela13[[Course/Subject code]:[Note]],9,FALSE)&gt;0,VLOOKUP(Tabela1[[#This Row],[Koda predmeta]],Tabela13[[Course/Subject code]:[Note]],9,FALSE),"")</f>
        <v/>
      </c>
      <c r="Q215" s="103" t="str">
        <f>IFERROR(Tabela1[[#This Row],[Kvote na predmetu]]-COUNTIFS(L:L,Tabela1[[#This Row],[Koda predmeta]],O:O,""),"")</f>
        <v/>
      </c>
      <c r="R215" s="106"/>
      <c r="S215" s="106" t="str">
        <f>VLOOKUP(Tabela1[[#This Row],[Koda predmeta]],Tabela13[[Course/Subject code]:[Note]],4,FALSE)</f>
        <v>Department of Philosophy</v>
      </c>
      <c r="T215" s="106" t="str">
        <f>VLOOKUP(Tabela1[[#This Row],[Koda predmeta]],Tabela13[[Course/Subject code]:[Note]],7,FALSE)</f>
        <v>Summer</v>
      </c>
      <c r="U215" s="106">
        <f>VLOOKUP(Tabela1[[#This Row],[Koda predmeta]],Tabela13[[Course/Subject code]:[Note]],10,FALSE)</f>
        <v>0</v>
      </c>
      <c r="V215" s="106">
        <f>VLOOKUP(Tabela1[[#This Row],[Koda predmeta]],Tabela13[[Course/Subject code]:[Note]],11,FALSE)</f>
        <v>0</v>
      </c>
      <c r="W215" s="104"/>
    </row>
    <row r="216" spans="1:23" s="105" customFormat="1" hidden="1" x14ac:dyDescent="0.25">
      <c r="A216" s="110"/>
      <c r="B216" s="106" t="s">
        <v>1213</v>
      </c>
      <c r="C216" s="209" t="s">
        <v>1961</v>
      </c>
      <c r="D216" s="209" t="s">
        <v>1962</v>
      </c>
      <c r="E216" s="106"/>
      <c r="F216" s="143" t="s">
        <v>1707</v>
      </c>
      <c r="G216" s="106" t="s">
        <v>3042</v>
      </c>
      <c r="H216" s="106" t="str">
        <f>VLOOKUP(Tabela1[[#This Row],[Fakulteta koda]],Sporazumi!$C$2:$K$237,2,FALSE)</f>
        <v>PAMUKKALE UNIVERSITESI</v>
      </c>
      <c r="I216" s="107" t="s">
        <v>1760</v>
      </c>
      <c r="J216" s="106" t="s">
        <v>1888</v>
      </c>
      <c r="K216" s="108">
        <f>VLOOKUP(Tabela1[[#This Row],[Fakulteta koda]],Sporazumi!$C$2:$K$237,9,FALSE)</f>
        <v>6</v>
      </c>
      <c r="L216" s="209" t="s">
        <v>75</v>
      </c>
      <c r="M216" s="106" t="str">
        <f>VLOOKUP(Tabela1[[#This Row],[Koda predmeta]],Tabela13[[Course/Subject code]:[Note]],2,FALSE)</f>
        <v>INTERPRETACIJA ANGLEŠKIH LITERARNIH BESEDIL</v>
      </c>
      <c r="N216" s="106" t="str">
        <f>VLOOKUP(Tabela1[[#This Row],[Koda predmeta]],Tabela13[[Course/Subject code]:[Note]],3,FALSE)</f>
        <v>INTERPRETATION OF ENGLISH LITERARY TEXTS</v>
      </c>
      <c r="O216" s="101"/>
      <c r="P216" s="103">
        <f>IF(VLOOKUP(Tabela1[[#This Row],[Koda predmeta]],Tabela13[[Course/Subject code]:[Note]],9,FALSE)&gt;0,VLOOKUP(Tabela1[[#This Row],[Koda predmeta]],Tabela13[[Course/Subject code]:[Note]],9,FALSE),"")</f>
        <v>8</v>
      </c>
      <c r="Q216" s="103">
        <f>IFERROR(Tabela1[[#This Row],[Kvote na predmetu]]-COUNTIFS(L:L,Tabela1[[#This Row],[Koda predmeta]],O:O,""),"")</f>
        <v>5</v>
      </c>
      <c r="R216" s="106"/>
      <c r="S216" s="106" t="str">
        <f>VLOOKUP(Tabela1[[#This Row],[Koda predmeta]],Tabela13[[Course/Subject code]:[Note]],4,FALSE)</f>
        <v>Department of English and American Studies</v>
      </c>
      <c r="T216" s="106" t="str">
        <f>VLOOKUP(Tabela1[[#This Row],[Koda predmeta]],Tabela13[[Course/Subject code]:[Note]],7,FALSE)</f>
        <v>Summer</v>
      </c>
      <c r="U216" s="106" t="str">
        <f>VLOOKUP(Tabela1[[#This Row],[Koda predmeta]],Tabela13[[Course/Subject code]:[Note]],10,FALSE)</f>
        <v>Only students of English</v>
      </c>
      <c r="V216" s="106">
        <f>VLOOKUP(Tabela1[[#This Row],[Koda predmeta]],Tabela13[[Course/Subject code]:[Note]],11,FALSE)</f>
        <v>0</v>
      </c>
      <c r="W216" s="104"/>
    </row>
    <row r="217" spans="1:23" s="105" customFormat="1" hidden="1" x14ac:dyDescent="0.25">
      <c r="A217" s="110"/>
      <c r="B217" s="106" t="s">
        <v>1213</v>
      </c>
      <c r="C217" s="209" t="s">
        <v>1961</v>
      </c>
      <c r="D217" s="209" t="s">
        <v>1962</v>
      </c>
      <c r="E217" s="106"/>
      <c r="F217" s="143" t="s">
        <v>1707</v>
      </c>
      <c r="G217" s="106" t="s">
        <v>3042</v>
      </c>
      <c r="H217" s="106" t="str">
        <f>VLOOKUP(Tabela1[[#This Row],[Fakulteta koda]],Sporazumi!$C$2:$K$237,2,FALSE)</f>
        <v>PAMUKKALE UNIVERSITESI</v>
      </c>
      <c r="I217" s="107" t="s">
        <v>1760</v>
      </c>
      <c r="J217" s="106" t="s">
        <v>1888</v>
      </c>
      <c r="K217" s="108">
        <f>VLOOKUP(Tabela1[[#This Row],[Fakulteta koda]],Sporazumi!$C$2:$K$237,9,FALSE)</f>
        <v>6</v>
      </c>
      <c r="L217" s="209" t="s">
        <v>87</v>
      </c>
      <c r="M217" s="106" t="str">
        <f>VLOOKUP(Tabela1[[#This Row],[Koda predmeta]],Tabela13[[Course/Subject code]:[Note]],2,FALSE)</f>
        <v>ANGLEŠKA KNJIŽEVNOST MED ROMANTIKO IN FIN-DE-SIECLOM</v>
      </c>
      <c r="N217" s="106" t="str">
        <f>VLOOKUP(Tabela1[[#This Row],[Koda predmeta]],Tabela13[[Course/Subject code]:[Note]],3,FALSE)</f>
        <v>ENGLISH LITERATURE: THE ROMANTICS TO THE FIN-DE-SIECLE</v>
      </c>
      <c r="O217" s="101"/>
      <c r="P217" s="103">
        <f>IF(VLOOKUP(Tabela1[[#This Row],[Koda predmeta]],Tabela13[[Course/Subject code]:[Note]],9,FALSE)&gt;0,VLOOKUP(Tabela1[[#This Row],[Koda predmeta]],Tabela13[[Course/Subject code]:[Note]],9,FALSE),"")</f>
        <v>8</v>
      </c>
      <c r="Q217" s="103">
        <f>IFERROR(Tabela1[[#This Row],[Kvote na predmetu]]-COUNTIFS(L:L,Tabela1[[#This Row],[Koda predmeta]],O:O,""),"")</f>
        <v>4</v>
      </c>
      <c r="R217" s="106"/>
      <c r="S217" s="106" t="str">
        <f>VLOOKUP(Tabela1[[#This Row],[Koda predmeta]],Tabela13[[Course/Subject code]:[Note]],4,FALSE)</f>
        <v>Department of English and American Studies</v>
      </c>
      <c r="T217" s="106" t="str">
        <f>VLOOKUP(Tabela1[[#This Row],[Koda predmeta]],Tabela13[[Course/Subject code]:[Note]],7,FALSE)</f>
        <v>Summer</v>
      </c>
      <c r="U217" s="106" t="str">
        <f>VLOOKUP(Tabela1[[#This Row],[Koda predmeta]],Tabela13[[Course/Subject code]:[Note]],10,FALSE)</f>
        <v>Only students of English. Lecturer Tomaž Onič</v>
      </c>
      <c r="V217" s="106">
        <f>VLOOKUP(Tabela1[[#This Row],[Koda predmeta]],Tabela13[[Course/Subject code]:[Note]],11,FALSE)</f>
        <v>0</v>
      </c>
      <c r="W217" s="104"/>
    </row>
    <row r="218" spans="1:23" s="105" customFormat="1" hidden="1" x14ac:dyDescent="0.25">
      <c r="A218" s="110"/>
      <c r="B218" s="106" t="s">
        <v>1213</v>
      </c>
      <c r="C218" s="209" t="s">
        <v>1961</v>
      </c>
      <c r="D218" s="209" t="s">
        <v>1962</v>
      </c>
      <c r="E218" s="106"/>
      <c r="F218" s="143" t="s">
        <v>1707</v>
      </c>
      <c r="G218" s="106" t="s">
        <v>3042</v>
      </c>
      <c r="H218" s="106" t="str">
        <f>VLOOKUP(Tabela1[[#This Row],[Fakulteta koda]],Sporazumi!$C$2:$K$237,2,FALSE)</f>
        <v>PAMUKKALE UNIVERSITESI</v>
      </c>
      <c r="I218" s="107" t="s">
        <v>1760</v>
      </c>
      <c r="J218" s="106" t="s">
        <v>1888</v>
      </c>
      <c r="K218" s="108">
        <f>VLOOKUP(Tabela1[[#This Row],[Fakulteta koda]],Sporazumi!$C$2:$K$237,9,FALSE)</f>
        <v>6</v>
      </c>
      <c r="L218" s="209" t="s">
        <v>1071</v>
      </c>
      <c r="M218" s="106" t="str">
        <f>VLOOKUP(Tabela1[[#This Row],[Koda predmeta]],Tabela13[[Course/Subject code]:[Note]],2,FALSE)</f>
        <v>SVETOVNA KNJIŽEVNOST</v>
      </c>
      <c r="N218" s="106" t="str">
        <f>VLOOKUP(Tabela1[[#This Row],[Koda predmeta]],Tabela13[[Course/Subject code]:[Note]],3,FALSE)</f>
        <v>WORLD LITERATURE</v>
      </c>
      <c r="O218" s="101"/>
      <c r="P218" s="103" t="str">
        <f>IF(VLOOKUP(Tabela1[[#This Row],[Koda predmeta]],Tabela13[[Course/Subject code]:[Note]],9,FALSE)&gt;0,VLOOKUP(Tabela1[[#This Row],[Koda predmeta]],Tabela13[[Course/Subject code]:[Note]],9,FALSE),"")</f>
        <v/>
      </c>
      <c r="Q218" s="103" t="str">
        <f>IFERROR(Tabela1[[#This Row],[Kvote na predmetu]]-COUNTIFS(L:L,Tabela1[[#This Row],[Koda predmeta]],O:O,""),"")</f>
        <v/>
      </c>
      <c r="R218" s="106"/>
      <c r="S218" s="106" t="str">
        <f>VLOOKUP(Tabela1[[#This Row],[Koda predmeta]],Tabela13[[Course/Subject code]:[Note]],4,FALSE)</f>
        <v>Department of Slavic Languages and Literature</v>
      </c>
      <c r="T218" s="106" t="str">
        <f>VLOOKUP(Tabela1[[#This Row],[Koda predmeta]],Tabela13[[Course/Subject code]:[Note]],7,FALSE)</f>
        <v>Summer</v>
      </c>
      <c r="U218" s="106" t="str">
        <f>VLOOKUP(Tabela1[[#This Row],[Koda predmeta]],Tabela13[[Course/Subject code]:[Note]],10,FALSE)</f>
        <v>Individual consultations for Erasmus students; with the option of joining classes in Slovenian language</v>
      </c>
      <c r="V218" s="106">
        <f>VLOOKUP(Tabela1[[#This Row],[Koda predmeta]],Tabela13[[Course/Subject code]:[Note]],11,FALSE)</f>
        <v>0</v>
      </c>
      <c r="W218" s="104"/>
    </row>
    <row r="219" spans="1:23" s="105" customFormat="1" hidden="1" x14ac:dyDescent="0.25">
      <c r="A219" s="110"/>
      <c r="B219" s="106" t="s">
        <v>1213</v>
      </c>
      <c r="C219" s="209" t="s">
        <v>1961</v>
      </c>
      <c r="D219" s="209" t="s">
        <v>1962</v>
      </c>
      <c r="E219" s="106"/>
      <c r="F219" s="143" t="s">
        <v>1707</v>
      </c>
      <c r="G219" s="106" t="s">
        <v>3042</v>
      </c>
      <c r="H219" s="106" t="str">
        <f>VLOOKUP(Tabela1[[#This Row],[Fakulteta koda]],Sporazumi!$C$2:$K$237,2,FALSE)</f>
        <v>PAMUKKALE UNIVERSITESI</v>
      </c>
      <c r="I219" s="107" t="s">
        <v>1760</v>
      </c>
      <c r="J219" s="106" t="s">
        <v>1888</v>
      </c>
      <c r="K219" s="108">
        <f>VLOOKUP(Tabela1[[#This Row],[Fakulteta koda]],Sporazumi!$C$2:$K$237,9,FALSE)</f>
        <v>6</v>
      </c>
      <c r="L219" s="209" t="s">
        <v>420</v>
      </c>
      <c r="M219" s="106" t="str">
        <f>VLOOKUP(Tabela1[[#This Row],[Koda predmeta]],Tabela13[[Course/Subject code]:[Note]],2,FALSE)</f>
        <v>MEDKULTURNOST V KNJIŽEVNOSTI</v>
      </c>
      <c r="N219" s="106" t="str">
        <f>VLOOKUP(Tabela1[[#This Row],[Koda predmeta]],Tabela13[[Course/Subject code]:[Note]],3,FALSE)</f>
        <v>INTERCULTURALITY IN LITERATURE</v>
      </c>
      <c r="O219" s="101"/>
      <c r="P219" s="103" t="str">
        <f>IF(VLOOKUP(Tabela1[[#This Row],[Koda predmeta]],Tabela13[[Course/Subject code]:[Note]],9,FALSE)&gt;0,VLOOKUP(Tabela1[[#This Row],[Koda predmeta]],Tabela13[[Course/Subject code]:[Note]],9,FALSE),"")</f>
        <v/>
      </c>
      <c r="Q219" s="103" t="str">
        <f>IFERROR(Tabela1[[#This Row],[Kvote na predmetu]]-COUNTIFS(L:L,Tabela1[[#This Row],[Koda predmeta]],O:O,""),"")</f>
        <v/>
      </c>
      <c r="R219" s="106"/>
      <c r="S219" s="106" t="str">
        <f>VLOOKUP(Tabela1[[#This Row],[Koda predmeta]],Tabela13[[Course/Subject code]:[Note]],4,FALSE)</f>
        <v>Department of German Studies</v>
      </c>
      <c r="T219" s="106" t="str">
        <f>VLOOKUP(Tabela1[[#This Row],[Koda predmeta]],Tabela13[[Course/Subject code]:[Note]],7,FALSE)</f>
        <v>Summer</v>
      </c>
      <c r="U219" s="106">
        <f>VLOOKUP(Tabela1[[#This Row],[Koda predmeta]],Tabela13[[Course/Subject code]:[Note]],10,FALSE)</f>
        <v>0</v>
      </c>
      <c r="V219" s="106">
        <f>VLOOKUP(Tabela1[[#This Row],[Koda predmeta]],Tabela13[[Course/Subject code]:[Note]],11,FALSE)</f>
        <v>0</v>
      </c>
      <c r="W219" s="104"/>
    </row>
    <row r="220" spans="1:23" s="105" customFormat="1" hidden="1" x14ac:dyDescent="0.25">
      <c r="A220" s="110"/>
      <c r="B220" s="106" t="s">
        <v>1213</v>
      </c>
      <c r="C220" s="209" t="s">
        <v>1961</v>
      </c>
      <c r="D220" s="209" t="s">
        <v>1962</v>
      </c>
      <c r="E220" s="106"/>
      <c r="F220" s="143" t="s">
        <v>1707</v>
      </c>
      <c r="G220" s="106" t="s">
        <v>3042</v>
      </c>
      <c r="H220" s="106" t="str">
        <f>VLOOKUP(Tabela1[[#This Row],[Fakulteta koda]],Sporazumi!$C$2:$K$237,2,FALSE)</f>
        <v>PAMUKKALE UNIVERSITESI</v>
      </c>
      <c r="I220" s="107" t="s">
        <v>1760</v>
      </c>
      <c r="J220" s="106" t="s">
        <v>1888</v>
      </c>
      <c r="K220" s="108">
        <f>VLOOKUP(Tabela1[[#This Row],[Fakulteta koda]],Sporazumi!$C$2:$K$237,9,FALSE)</f>
        <v>6</v>
      </c>
      <c r="L220" s="209" t="s">
        <v>436</v>
      </c>
      <c r="M220" s="106" t="str">
        <f>VLOOKUP(Tabela1[[#This Row],[Koda predmeta]],Tabela13[[Course/Subject code]:[Note]],2,FALSE)</f>
        <v>VSAKDANJE METAFORE</v>
      </c>
      <c r="N220" s="106" t="str">
        <f>VLOOKUP(Tabela1[[#This Row],[Koda predmeta]],Tabela13[[Course/Subject code]:[Note]],3,FALSE)</f>
        <v>EVERYDAY METAPHORS</v>
      </c>
      <c r="O220" s="101"/>
      <c r="P220" s="103" t="str">
        <f>IF(VLOOKUP(Tabela1[[#This Row],[Koda predmeta]],Tabela13[[Course/Subject code]:[Note]],9,FALSE)&gt;0,VLOOKUP(Tabela1[[#This Row],[Koda predmeta]],Tabela13[[Course/Subject code]:[Note]],9,FALSE),"")</f>
        <v/>
      </c>
      <c r="Q220" s="103" t="str">
        <f>IFERROR(Tabela1[[#This Row],[Kvote na predmetu]]-COUNTIFS(L:L,Tabela1[[#This Row],[Koda predmeta]],O:O,""),"")</f>
        <v/>
      </c>
      <c r="R220" s="106"/>
      <c r="S220" s="106" t="str">
        <f>VLOOKUP(Tabela1[[#This Row],[Koda predmeta]],Tabela13[[Course/Subject code]:[Note]],4,FALSE)</f>
        <v>Department of German Studies</v>
      </c>
      <c r="T220" s="106" t="str">
        <f>VLOOKUP(Tabela1[[#This Row],[Koda predmeta]],Tabela13[[Course/Subject code]:[Note]],7,FALSE)</f>
        <v>Summer</v>
      </c>
      <c r="U220" s="106">
        <f>VLOOKUP(Tabela1[[#This Row],[Koda predmeta]],Tabela13[[Course/Subject code]:[Note]],10,FALSE)</f>
        <v>0</v>
      </c>
      <c r="V220" s="106" t="str">
        <f>VLOOKUP(Tabela1[[#This Row],[Koda predmeta]],Tabela13[[Course/Subject code]:[Note]],11,FALSE)</f>
        <v>Elective course. Subject to availability at the beginning of the semester.</v>
      </c>
      <c r="W220" s="104"/>
    </row>
    <row r="221" spans="1:23" s="105" customFormat="1" hidden="1" x14ac:dyDescent="0.25">
      <c r="A221" s="110"/>
      <c r="B221" s="106" t="s">
        <v>1213</v>
      </c>
      <c r="C221" s="209" t="s">
        <v>1961</v>
      </c>
      <c r="D221" s="209" t="s">
        <v>1962</v>
      </c>
      <c r="E221" s="106"/>
      <c r="F221" s="143" t="s">
        <v>1707</v>
      </c>
      <c r="G221" s="106" t="s">
        <v>3042</v>
      </c>
      <c r="H221" s="106" t="str">
        <f>VLOOKUP(Tabela1[[#This Row],[Fakulteta koda]],Sporazumi!$C$2:$K$237,2,FALSE)</f>
        <v>PAMUKKALE UNIVERSITESI</v>
      </c>
      <c r="I221" s="107" t="s">
        <v>1760</v>
      </c>
      <c r="J221" s="106" t="s">
        <v>1888</v>
      </c>
      <c r="K221" s="108">
        <f>VLOOKUP(Tabela1[[#This Row],[Fakulteta koda]],Sporazumi!$C$2:$K$237,9,FALSE)</f>
        <v>6</v>
      </c>
      <c r="L221" s="209" t="s">
        <v>820</v>
      </c>
      <c r="M221" s="106" t="str">
        <f>VLOOKUP(Tabela1[[#This Row],[Koda predmeta]],Tabela13[[Course/Subject code]:[Note]],2,FALSE)</f>
        <v>UVOD V ZVRSTNO POETIKO</v>
      </c>
      <c r="N221" s="106" t="str">
        <f>VLOOKUP(Tabela1[[#This Row],[Koda predmeta]],Tabela13[[Course/Subject code]:[Note]],3,FALSE)</f>
        <v>INTRODUCTION INTO GENRE POETICS</v>
      </c>
      <c r="O221" s="101"/>
      <c r="P221" s="103" t="str">
        <f>IF(VLOOKUP(Tabela1[[#This Row],[Koda predmeta]],Tabela13[[Course/Subject code]:[Note]],9,FALSE)&gt;0,VLOOKUP(Tabela1[[#This Row],[Koda predmeta]],Tabela13[[Course/Subject code]:[Note]],9,FALSE),"")</f>
        <v/>
      </c>
      <c r="Q221" s="103" t="str">
        <f>IFERROR(Tabela1[[#This Row],[Kvote na predmetu]]-COUNTIFS(L:L,Tabela1[[#This Row],[Koda predmeta]],O:O,""),"")</f>
        <v/>
      </c>
      <c r="R221" s="106"/>
      <c r="S221" s="106" t="str">
        <f>VLOOKUP(Tabela1[[#This Row],[Koda predmeta]],Tabela13[[Course/Subject code]:[Note]],4,FALSE)</f>
        <v>Department of German Studies</v>
      </c>
      <c r="T221" s="106" t="str">
        <f>VLOOKUP(Tabela1[[#This Row],[Koda predmeta]],Tabela13[[Course/Subject code]:[Note]],7,FALSE)</f>
        <v>Summer</v>
      </c>
      <c r="U221" s="106">
        <f>VLOOKUP(Tabela1[[#This Row],[Koda predmeta]],Tabela13[[Course/Subject code]:[Note]],10,FALSE)</f>
        <v>0</v>
      </c>
      <c r="V221" s="106" t="str">
        <f>VLOOKUP(Tabela1[[#This Row],[Koda predmeta]],Tabela13[[Course/Subject code]:[Note]],11,FALSE)</f>
        <v>Elective course. Subject to availability at the beginning of the semester.</v>
      </c>
      <c r="W221" s="104"/>
    </row>
    <row r="222" spans="1:23" s="155" customFormat="1" x14ac:dyDescent="0.25">
      <c r="A222" s="106"/>
      <c r="B222" s="106" t="s">
        <v>1213</v>
      </c>
      <c r="C222" s="107" t="s">
        <v>2195</v>
      </c>
      <c r="D222" s="107" t="s">
        <v>2196</v>
      </c>
      <c r="E222" s="106" t="str">
        <f>IFERROR(VLOOKUP(Tabela1[[#This Row],[Priimek]],'Seznam prijav AIPS'!$F$2:$W$100,11,FALSE),"")</f>
        <v>sherezaderive@gmail.com</v>
      </c>
      <c r="F222" s="143" t="s">
        <v>2193</v>
      </c>
      <c r="G222" s="106" t="s">
        <v>2194</v>
      </c>
      <c r="H222" s="106" t="str">
        <f>VLOOKUP(Tabela1[[#This Row],[Fakulteta koda]],Sporazumi!$C$2:$K$237,2,FALSE)</f>
        <v>UNIVERSIDAD DE MALAGA</v>
      </c>
      <c r="I222" s="107" t="s">
        <v>1763</v>
      </c>
      <c r="J222" s="106" t="str">
        <f>VLOOKUP(Tabela1[[#This Row],[Fakulteta koda]],Sporazumi!$C$2:$K$237,6,FALSE)</f>
        <v>Psychology</v>
      </c>
      <c r="K222" s="108">
        <f>VLOOKUP(Tabela1[[#This Row],[Fakulteta koda]],Sporazumi!$C$2:$K$237,9,FALSE)</f>
        <v>5</v>
      </c>
      <c r="L222" s="115" t="s">
        <v>470</v>
      </c>
      <c r="M222" s="106" t="str">
        <f>VLOOKUP(Tabela1[[#This Row],[Koda predmeta]],Tabela13[[Course/Subject code]:[Note]],2,FALSE)</f>
        <v>ZGODOVINA IN METODE PSIHOLOGIJE</v>
      </c>
      <c r="N222" s="106" t="str">
        <f>VLOOKUP(Tabela1[[#This Row],[Koda predmeta]],Tabela13[[Course/Subject code]:[Note]],3,FALSE)</f>
        <v>HISTORY AND PSYCHOLOGICAL METHODS</v>
      </c>
      <c r="O222" s="101"/>
      <c r="P222" s="103">
        <f>IF(VLOOKUP(Tabela1[[#This Row],[Koda predmeta]],Tabela13[[Course/Subject code]:[Note]],9,FALSE)&gt;0,VLOOKUP(Tabela1[[#This Row],[Koda predmeta]],Tabela13[[Course/Subject code]:[Note]],9,FALSE),"")</f>
        <v>5</v>
      </c>
      <c r="Q222" s="103">
        <f>IFERROR(Tabela1[[#This Row],[Kvote na predmetu]]-COUNTIFS(L:L,Tabela1[[#This Row],[Koda predmeta]],O:O,""),"")</f>
        <v>0</v>
      </c>
      <c r="R222" s="106"/>
      <c r="S222" s="106" t="str">
        <f>VLOOKUP(Tabela1[[#This Row],[Koda predmeta]],Tabela13[[Course/Subject code]:[Note]],4,FALSE)</f>
        <v>Department of Psychology</v>
      </c>
      <c r="T222" s="106" t="str">
        <f>VLOOKUP(Tabela1[[#This Row],[Koda predmeta]],Tabela13[[Course/Subject code]:[Note]],7,FALSE)</f>
        <v>Winter</v>
      </c>
      <c r="U222" s="106" t="str">
        <f>VLOOKUP(Tabela1[[#This Row],[Koda predmeta]],Tabela13[[Course/Subject code]:[Note]],10,FALSE)</f>
        <v>Only students of Psychology; in the form of individual consultations and seminars for Erasmus students. Lecturer Nejc Plohl</v>
      </c>
      <c r="V222" s="106">
        <f>VLOOKUP(Tabela1[[#This Row],[Koda predmeta]],Tabela13[[Course/Subject code]:[Note]],11,FALSE)</f>
        <v>0</v>
      </c>
      <c r="W222" s="106"/>
    </row>
    <row r="223" spans="1:23" s="155" customFormat="1" x14ac:dyDescent="0.25">
      <c r="A223" s="106"/>
      <c r="B223" s="106" t="s">
        <v>1213</v>
      </c>
      <c r="C223" s="107" t="s">
        <v>2553</v>
      </c>
      <c r="D223" s="107" t="s">
        <v>2552</v>
      </c>
      <c r="E223" s="106" t="str">
        <f>IFERROR(VLOOKUP(Tabela1[[#This Row],[Priimek]],'Seznam prijav AIPS'!$F$2:$W$100,11,FALSE),"")</f>
        <v>teresasaldanaafan@gmail.com</v>
      </c>
      <c r="F223" s="143" t="s">
        <v>2193</v>
      </c>
      <c r="G223" s="106" t="s">
        <v>2194</v>
      </c>
      <c r="H223" s="106" t="str">
        <f>VLOOKUP(Tabela1[[#This Row],[Fakulteta koda]],Sporazumi!$C$2:$K$237,2,FALSE)</f>
        <v>UNIVERSIDAD DE MALAGA</v>
      </c>
      <c r="I223" s="107" t="s">
        <v>1763</v>
      </c>
      <c r="J223" s="106" t="str">
        <f>VLOOKUP(Tabela1[[#This Row],[Fakulteta koda]],Sporazumi!$C$2:$K$237,6,FALSE)</f>
        <v>Psychology</v>
      </c>
      <c r="K223" s="108">
        <f>VLOOKUP(Tabela1[[#This Row],[Fakulteta koda]],Sporazumi!$C$2:$K$237,9,FALSE)</f>
        <v>5</v>
      </c>
      <c r="L223" s="115" t="s">
        <v>470</v>
      </c>
      <c r="M223" s="106" t="str">
        <f>VLOOKUP(Tabela1[[#This Row],[Koda predmeta]],Tabela13[[Course/Subject code]:[Note]],2,FALSE)</f>
        <v>ZGODOVINA IN METODE PSIHOLOGIJE</v>
      </c>
      <c r="N223" s="106" t="str">
        <f>VLOOKUP(Tabela1[[#This Row],[Koda predmeta]],Tabela13[[Course/Subject code]:[Note]],3,FALSE)</f>
        <v>HISTORY AND PSYCHOLOGICAL METHODS</v>
      </c>
      <c r="O223" s="101"/>
      <c r="P223" s="103">
        <f>IF(VLOOKUP(Tabela1[[#This Row],[Koda predmeta]],Tabela13[[Course/Subject code]:[Note]],9,FALSE)&gt;0,VLOOKUP(Tabela1[[#This Row],[Koda predmeta]],Tabela13[[Course/Subject code]:[Note]],9,FALSE),"")</f>
        <v>5</v>
      </c>
      <c r="Q223" s="103">
        <f>IFERROR(Tabela1[[#This Row],[Kvote na predmetu]]-COUNTIFS(L:L,Tabela1[[#This Row],[Koda predmeta]],O:O,""),"")</f>
        <v>0</v>
      </c>
      <c r="R223" s="106"/>
      <c r="S223" s="106" t="str">
        <f>VLOOKUP(Tabela1[[#This Row],[Koda predmeta]],Tabela13[[Course/Subject code]:[Note]],4,FALSE)</f>
        <v>Department of Psychology</v>
      </c>
      <c r="T223" s="106" t="str">
        <f>VLOOKUP(Tabela1[[#This Row],[Koda predmeta]],Tabela13[[Course/Subject code]:[Note]],7,FALSE)</f>
        <v>Winter</v>
      </c>
      <c r="U223" s="106" t="str">
        <f>VLOOKUP(Tabela1[[#This Row],[Koda predmeta]],Tabela13[[Course/Subject code]:[Note]],10,FALSE)</f>
        <v>Only students of Psychology; in the form of individual consultations and seminars for Erasmus students. Lecturer Nejc Plohl</v>
      </c>
      <c r="V223" s="106">
        <f>VLOOKUP(Tabela1[[#This Row],[Koda predmeta]],Tabela13[[Course/Subject code]:[Note]],11,FALSE)</f>
        <v>0</v>
      </c>
      <c r="W223" s="106"/>
    </row>
    <row r="224" spans="1:23" s="155" customFormat="1" hidden="1" x14ac:dyDescent="0.25">
      <c r="A224" s="128"/>
      <c r="B224" s="129" t="s">
        <v>1213</v>
      </c>
      <c r="C224" s="138" t="s">
        <v>2473</v>
      </c>
      <c r="D224" s="138" t="s">
        <v>2472</v>
      </c>
      <c r="E224" s="129" t="str">
        <f>IFERROR(VLOOKUP(Tabela1[[#This Row],[Priimek]],'Seznam prijav AIPS'!$F$2:$W$100,11,FALSE),"")</f>
        <v>jiamingjin287@gmail.com</v>
      </c>
      <c r="F224" s="130"/>
      <c r="G224" s="129" t="s">
        <v>2709</v>
      </c>
      <c r="H224" s="129" t="s">
        <v>2733</v>
      </c>
      <c r="I224" s="131" t="s">
        <v>2536</v>
      </c>
      <c r="J224" s="129"/>
      <c r="K224" s="132"/>
      <c r="L224" s="225" t="s">
        <v>63</v>
      </c>
      <c r="M224" s="129" t="str">
        <f>VLOOKUP(Tabela1[[#This Row],[Koda predmeta]],Tabela13[[Course/Subject code]:[Note]],2,FALSE)</f>
        <v>ANGLEŠKI JEZIK - GLASOSLOVJE</v>
      </c>
      <c r="N224" s="129" t="str">
        <f>VLOOKUP(Tabela1[[#This Row],[Koda predmeta]],Tabela13[[Course/Subject code]:[Note]],3,FALSE)</f>
        <v>ENGLISH LANGUAGE – PHONETICS AND PHONOLOGY</v>
      </c>
      <c r="O224" s="133"/>
      <c r="P224" s="134">
        <f>IF(VLOOKUP(Tabela1[[#This Row],[Koda predmeta]],Tabela13[[Course/Subject code]:[Note]],9,FALSE)&gt;0,VLOOKUP(Tabela1[[#This Row],[Koda predmeta]],Tabela13[[Course/Subject code]:[Note]],9,FALSE),"")</f>
        <v>8</v>
      </c>
      <c r="Q224" s="135">
        <f>IFERROR(Tabela1[[#This Row],[Kvote na predmetu]]-COUNTIFS(L:L,Tabela1[[#This Row],[Koda predmeta]],O:O,""),"")</f>
        <v>2</v>
      </c>
      <c r="R224" s="129"/>
      <c r="S224" s="129" t="str">
        <f>VLOOKUP(Tabela1[[#This Row],[Koda predmeta]],Tabela13[[Course/Subject code]:[Note]],4,FALSE)</f>
        <v>Department of English and American Studies</v>
      </c>
      <c r="T224" s="129" t="str">
        <f>VLOOKUP(Tabela1[[#This Row],[Koda predmeta]],Tabela13[[Course/Subject code]:[Note]],7,FALSE)</f>
        <v>Winter</v>
      </c>
      <c r="U224" s="129" t="str">
        <f>VLOOKUP(Tabela1[[#This Row],[Koda predmeta]],Tabela13[[Course/Subject code]:[Note]],10,FALSE)</f>
        <v>Only students of English</v>
      </c>
      <c r="V224" s="129">
        <f>VLOOKUP(Tabela1[[#This Row],[Koda predmeta]],Tabela13[[Course/Subject code]:[Note]],11,FALSE)</f>
        <v>0</v>
      </c>
      <c r="W224" s="136"/>
    </row>
    <row r="225" spans="1:23" s="105" customFormat="1" x14ac:dyDescent="0.25">
      <c r="A225" s="235"/>
      <c r="B225" s="172" t="s">
        <v>1213</v>
      </c>
      <c r="C225" s="85" t="s">
        <v>2105</v>
      </c>
      <c r="D225" s="85" t="s">
        <v>2104</v>
      </c>
      <c r="E225" s="172" t="str">
        <f>IFERROR(VLOOKUP([1]!Tabela1[[#This Row],[Priimek]],'[1]Seznam prijav AIPS'!$F$2:$W$100,11,FALSE),"")</f>
        <v/>
      </c>
      <c r="F225" s="173" t="s">
        <v>2712</v>
      </c>
      <c r="G225" s="172" t="s">
        <v>2194</v>
      </c>
      <c r="H225" s="85" t="s">
        <v>2114</v>
      </c>
      <c r="I225" s="174" t="s">
        <v>1763</v>
      </c>
      <c r="J225" s="85" t="s">
        <v>3016</v>
      </c>
      <c r="K225" s="88" t="str">
        <f>VLOOKUP(Tabela1[[#This Row],[Fakulteta koda]],Sporazumi!$C$2:$K$237,9,FALSE)</f>
        <v>8 (skupno s PEF)</v>
      </c>
      <c r="L225" s="175" t="s">
        <v>493</v>
      </c>
      <c r="M225" s="85" t="str">
        <f>VLOOKUP(Tabela1[[#This Row],[Koda predmeta]],Tabela13[[Course/Subject code]:[Note]],2,FALSE)</f>
        <v>MEDOSEBNI ODNOSI IN KOMUNIKACIJA</v>
      </c>
      <c r="N225" s="85" t="str">
        <f>VLOOKUP(Tabela1[[#This Row],[Koda predmeta]],Tabela13[[Course/Subject code]:[Note]],3,FALSE)</f>
        <v>INTERPERSONAL RELATIONS AND COMMUNICATION</v>
      </c>
      <c r="O225" s="176" t="s">
        <v>2219</v>
      </c>
      <c r="P225" s="91">
        <f>IF(VLOOKUP(Tabela1[[#This Row],[Koda predmeta]],Tabela13[[Course/Subject code]:[Note]],9,FALSE)&gt;0,VLOOKUP(Tabela1[[#This Row],[Koda predmeta]],Tabela13[[Course/Subject code]:[Note]],9,FALSE),"")</f>
        <v>5</v>
      </c>
      <c r="Q225" s="92">
        <f>IFERROR(Tabela1[[#This Row],[Kvote na predmetu]]-COUNTIFS(L:L,Tabela1[[#This Row],[Koda predmeta]],O:O,""),"")</f>
        <v>0</v>
      </c>
      <c r="R225" s="172"/>
      <c r="S225" s="85" t="str">
        <f>VLOOKUP(Tabela1[[#This Row],[Koda predmeta]],Tabela13[[Course/Subject code]:[Note]],4,FALSE)</f>
        <v>Department of Psychology</v>
      </c>
      <c r="T225" s="85" t="str">
        <f>VLOOKUP(Tabela1[[#This Row],[Koda predmeta]],Tabela13[[Course/Subject code]:[Note]],7,FALSE)</f>
        <v>Winter</v>
      </c>
      <c r="U225" s="85" t="str">
        <f>VLOOKUP(Tabela1[[#This Row],[Koda predmeta]],Tabela13[[Course/Subject code]:[Note]],10,FALSE)</f>
        <v>Only students of Psychology; in the form of individual consultations and seminars for Erasmus students. Lecturer Nejc Plohl</v>
      </c>
      <c r="V225" s="85">
        <f>VLOOKUP(Tabela1[[#This Row],[Koda predmeta]],Tabela13[[Course/Subject code]:[Note]],11,FALSE)</f>
        <v>0</v>
      </c>
      <c r="W225" s="255"/>
    </row>
    <row r="226" spans="1:23" s="157" customFormat="1" x14ac:dyDescent="0.25">
      <c r="A226" s="106"/>
      <c r="B226" s="106" t="s">
        <v>1213</v>
      </c>
      <c r="C226" s="106" t="s">
        <v>1832</v>
      </c>
      <c r="D226" s="106" t="s">
        <v>1831</v>
      </c>
      <c r="E226" s="106" t="str">
        <f>IFERROR(VLOOKUP(Tabela1[[#This Row],[Priimek]],'Seznam prijav AIPS'!$F$2:$W$100,11,FALSE),"")</f>
        <v>c.torradobonet@gmail.com</v>
      </c>
      <c r="F226" s="143" t="s">
        <v>2724</v>
      </c>
      <c r="G226" s="106" t="s">
        <v>2194</v>
      </c>
      <c r="H226" s="106" t="str">
        <f>VLOOKUP(Tabela1[[#This Row],[Fakulteta koda]],Sporazumi!$C$2:$K$237,2,FALSE)</f>
        <v>UNIVERSIDAD ALFONSO X EL SABIO</v>
      </c>
      <c r="I226" s="107" t="s">
        <v>1763</v>
      </c>
      <c r="J226" s="106" t="str">
        <f>VLOOKUP(Tabela1[[#This Row],[Fakulteta koda]],Sporazumi!$C$2:$K$237,6,FALSE)</f>
        <v>Psychology</v>
      </c>
      <c r="K226" s="108">
        <f>VLOOKUP(Tabela1[[#This Row],[Fakulteta koda]],Sporazumi!$C$2:$K$237,9,FALSE)</f>
        <v>2</v>
      </c>
      <c r="L226" s="106" t="s">
        <v>493</v>
      </c>
      <c r="M226" s="106" t="str">
        <f>VLOOKUP(Tabela1[[#This Row],[Koda predmeta]],Tabela13[[Course/Subject code]:[Note]],2,FALSE)</f>
        <v>MEDOSEBNI ODNOSI IN KOMUNIKACIJA</v>
      </c>
      <c r="N226" s="106" t="str">
        <f>VLOOKUP(Tabela1[[#This Row],[Koda predmeta]],Tabela13[[Course/Subject code]:[Note]],3,FALSE)</f>
        <v>INTERPERSONAL RELATIONS AND COMMUNICATION</v>
      </c>
      <c r="O226" s="103"/>
      <c r="P226" s="103">
        <f>IF(VLOOKUP(Tabela1[[#This Row],[Koda predmeta]],Tabela13[[Course/Subject code]:[Note]],9,FALSE)&gt;0,VLOOKUP(Tabela1[[#This Row],[Koda predmeta]],Tabela13[[Course/Subject code]:[Note]],9,FALSE),"")</f>
        <v>5</v>
      </c>
      <c r="Q226" s="103">
        <f>IFERROR(Tabela1[[#This Row],[Kvote na predmetu]]-COUNTIFS(L:L,Tabela1[[#This Row],[Koda predmeta]],O:O,""),"")</f>
        <v>0</v>
      </c>
      <c r="R226" s="106"/>
      <c r="S226" s="106" t="str">
        <f>VLOOKUP(Tabela1[[#This Row],[Koda predmeta]],Tabela13[[Course/Subject code]:[Note]],4,FALSE)</f>
        <v>Department of Psychology</v>
      </c>
      <c r="T226" s="106" t="str">
        <f>VLOOKUP(Tabela1[[#This Row],[Koda predmeta]],Tabela13[[Course/Subject code]:[Note]],7,FALSE)</f>
        <v>Winter</v>
      </c>
      <c r="U226" s="106" t="str">
        <f>VLOOKUP(Tabela1[[#This Row],[Koda predmeta]],Tabela13[[Course/Subject code]:[Note]],10,FALSE)</f>
        <v>Only students of Psychology; in the form of individual consultations and seminars for Erasmus students. Lecturer Nejc Plohl</v>
      </c>
      <c r="V226" s="106">
        <f>VLOOKUP(Tabela1[[#This Row],[Koda predmeta]],Tabela13[[Course/Subject code]:[Note]],11,FALSE)</f>
        <v>0</v>
      </c>
      <c r="W226" s="106"/>
    </row>
    <row r="227" spans="1:23" s="157" customFormat="1" x14ac:dyDescent="0.25">
      <c r="A227" s="106"/>
      <c r="B227" s="106" t="s">
        <v>1213</v>
      </c>
      <c r="C227" s="106" t="s">
        <v>2668</v>
      </c>
      <c r="D227" s="106" t="s">
        <v>2491</v>
      </c>
      <c r="E227" s="106" t="str">
        <f>IFERROR(VLOOKUP(Tabela1[[#This Row],[Priimek]],'Seznam prijav AIPS'!$F$2:$W$100,11,FALSE),"")</f>
        <v>daniela.sanchezsanch@edu.uah.es</v>
      </c>
      <c r="F227" s="106" t="s">
        <v>2712</v>
      </c>
      <c r="G227" s="106"/>
      <c r="H227" s="106" t="str">
        <f>VLOOKUP(Tabela1[[#This Row],[Fakulteta koda]],Sporazumi!$C$2:$K$237,2,FALSE)</f>
        <v>UNIVERSIDAD DE ALCALA</v>
      </c>
      <c r="I227" s="106" t="s">
        <v>1763</v>
      </c>
      <c r="J227" s="106" t="str">
        <f>VLOOKUP(Tabela1[[#This Row],[Fakulteta koda]],Sporazumi!$C$2:$K$237,6,FALSE)</f>
        <v>Psychology</v>
      </c>
      <c r="K227" s="106" t="str">
        <f>VLOOKUP(Tabela1[[#This Row],[Fakulteta koda]],Sporazumi!$C$2:$K$237,9,FALSE)</f>
        <v>8 (skupno s PEF)</v>
      </c>
      <c r="L227" s="106" t="s">
        <v>493</v>
      </c>
      <c r="M227" s="106" t="str">
        <f>VLOOKUP(Tabela1[[#This Row],[Koda predmeta]],Tabela13[[Course/Subject code]:[Note]],2,FALSE)</f>
        <v>MEDOSEBNI ODNOSI IN KOMUNIKACIJA</v>
      </c>
      <c r="N227" s="106" t="str">
        <f>VLOOKUP(Tabela1[[#This Row],[Koda predmeta]],Tabela13[[Course/Subject code]:[Note]],3,FALSE)</f>
        <v>INTERPERSONAL RELATIONS AND COMMUNICATION</v>
      </c>
      <c r="O227" s="106"/>
      <c r="P227" s="106">
        <f>IF(VLOOKUP(Tabela1[[#This Row],[Koda predmeta]],Tabela13[[Course/Subject code]:[Note]],9,FALSE)&gt;0,VLOOKUP(Tabela1[[#This Row],[Koda predmeta]],Tabela13[[Course/Subject code]:[Note]],9,FALSE),"")</f>
        <v>5</v>
      </c>
      <c r="Q227" s="106">
        <f>IFERROR(Tabela1[[#This Row],[Kvote na predmetu]]-COUNTIFS(L:L,Tabela1[[#This Row],[Koda predmeta]],O:O,""),"")</f>
        <v>0</v>
      </c>
      <c r="R227" s="106"/>
      <c r="S227" s="106" t="str">
        <f>VLOOKUP(Tabela1[[#This Row],[Koda predmeta]],Tabela13[[Course/Subject code]:[Note]],4,FALSE)</f>
        <v>Department of Psychology</v>
      </c>
      <c r="T227" s="106" t="str">
        <f>VLOOKUP(Tabela1[[#This Row],[Koda predmeta]],Tabela13[[Course/Subject code]:[Note]],7,FALSE)</f>
        <v>Winter</v>
      </c>
      <c r="U227" s="106" t="str">
        <f>VLOOKUP(Tabela1[[#This Row],[Koda predmeta]],Tabela13[[Course/Subject code]:[Note]],10,FALSE)</f>
        <v>Only students of Psychology; in the form of individual consultations and seminars for Erasmus students. Lecturer Nejc Plohl</v>
      </c>
      <c r="V227" s="106">
        <f>VLOOKUP(Tabela1[[#This Row],[Koda predmeta]],Tabela13[[Course/Subject code]:[Note]],11,FALSE)</f>
        <v>0</v>
      </c>
      <c r="W227" s="106"/>
    </row>
    <row r="228" spans="1:23" s="157" customFormat="1" hidden="1" x14ac:dyDescent="0.25">
      <c r="A228" s="129"/>
      <c r="B228" s="129" t="s">
        <v>1213</v>
      </c>
      <c r="C228" s="138" t="s">
        <v>2473</v>
      </c>
      <c r="D228" s="138" t="s">
        <v>2472</v>
      </c>
      <c r="E228" s="129" t="str">
        <f>IFERROR(VLOOKUP(Tabela1[[#This Row],[Priimek]],'Seznam prijav AIPS'!$F$2:$W$100,11,FALSE),"")</f>
        <v>jiamingjin287@gmail.com</v>
      </c>
      <c r="F228" s="130"/>
      <c r="G228" s="129" t="s">
        <v>2709</v>
      </c>
      <c r="H228" s="129" t="s">
        <v>2733</v>
      </c>
      <c r="I228" s="131" t="s">
        <v>2536</v>
      </c>
      <c r="J228" s="129"/>
      <c r="K228" s="132"/>
      <c r="L228" s="225" t="s">
        <v>2210</v>
      </c>
      <c r="M228" s="129" t="s">
        <v>2737</v>
      </c>
      <c r="N228" s="129" t="s">
        <v>2737</v>
      </c>
      <c r="O228" s="133"/>
      <c r="P228" s="134" t="e">
        <f>IF(VLOOKUP(Tabela1[[#This Row],[Koda predmeta]],Tabela13[[Course/Subject code]:[Note]],9,FALSE)&gt;0,VLOOKUP(Tabela1[[#This Row],[Koda predmeta]],Tabela13[[Course/Subject code]:[Note]],9,FALSE),"")</f>
        <v>#N/A</v>
      </c>
      <c r="Q228" s="135" t="str">
        <f>IFERROR(Tabela1[[#This Row],[Kvote na predmetu]]-COUNTIFS(L:L,Tabela1[[#This Row],[Koda predmeta]],O:O,""),"")</f>
        <v/>
      </c>
      <c r="R228" s="129"/>
      <c r="S228" s="129" t="s">
        <v>1209</v>
      </c>
      <c r="T228" s="129" t="s">
        <v>37</v>
      </c>
      <c r="U228" s="129" t="e">
        <f>VLOOKUP(Tabela1[[#This Row],[Koda predmeta]],Tabela13[[Course/Subject code]:[Note]],10,FALSE)</f>
        <v>#N/A</v>
      </c>
      <c r="V228" s="129" t="e">
        <f>VLOOKUP(Tabela1[[#This Row],[Koda predmeta]],Tabela13[[Course/Subject code]:[Note]],11,FALSE)</f>
        <v>#N/A</v>
      </c>
      <c r="W228" s="155"/>
    </row>
    <row r="229" spans="1:23" s="155" customFormat="1" hidden="1" x14ac:dyDescent="0.25">
      <c r="A229" s="157"/>
      <c r="B229" s="157" t="s">
        <v>1213</v>
      </c>
      <c r="C229" s="178" t="s">
        <v>2473</v>
      </c>
      <c r="D229" s="178" t="s">
        <v>2472</v>
      </c>
      <c r="E229" s="157" t="str">
        <f>IFERROR(VLOOKUP(Tabela1[[#This Row],[Priimek]],'Seznam prijav AIPS'!$F$2:$W$100,11,FALSE),"")</f>
        <v>jiamingjin287@gmail.com</v>
      </c>
      <c r="F229" s="177"/>
      <c r="G229" s="157" t="s">
        <v>2709</v>
      </c>
      <c r="H229" s="157" t="s">
        <v>2733</v>
      </c>
      <c r="I229" s="178" t="s">
        <v>2536</v>
      </c>
      <c r="J229" s="157"/>
      <c r="K229" s="179"/>
      <c r="L229" s="179" t="s">
        <v>519</v>
      </c>
      <c r="M229" s="157" t="str">
        <f>VLOOKUP(Tabela1[[#This Row],[Koda predmeta]],Tabela13[[Course/Subject code]:[Note]],2,FALSE)</f>
        <v>TEORIJA KNJIŽEVNOSTI</v>
      </c>
      <c r="N229" s="157" t="str">
        <f>VLOOKUP(Tabela1[[#This Row],[Koda predmeta]],Tabela13[[Course/Subject code]:[Note]],3,FALSE)</f>
        <v>THEORY OF LITERATURE</v>
      </c>
      <c r="O229" s="180"/>
      <c r="P229" s="180" t="str">
        <f>IF(VLOOKUP(Tabela1[[#This Row],[Koda predmeta]],Tabela13[[Course/Subject code]:[Note]],9,FALSE)&gt;0,VLOOKUP(Tabela1[[#This Row],[Koda predmeta]],Tabela13[[Course/Subject code]:[Note]],9,FALSE),"")</f>
        <v/>
      </c>
      <c r="Q229" s="180" t="str">
        <f>IFERROR(Tabela1[[#This Row],[Kvote na predmetu]]-COUNTIFS(L:L,Tabela1[[#This Row],[Koda predmeta]],O:O,""),"")</f>
        <v/>
      </c>
      <c r="R229" s="157"/>
      <c r="S229" s="157" t="str">
        <f>VLOOKUP(Tabela1[[#This Row],[Koda predmeta]],Tabela13[[Course/Subject code]:[Note]],4,FALSE)</f>
        <v>Department of Slavic Languages and Literature</v>
      </c>
      <c r="T229" s="157" t="str">
        <f>VLOOKUP(Tabela1[[#This Row],[Koda predmeta]],Tabela13[[Course/Subject code]:[Note]],7,FALSE)</f>
        <v>Winter</v>
      </c>
      <c r="U229" s="157" t="str">
        <f>VLOOKUP(Tabela1[[#This Row],[Koda predmeta]],Tabela13[[Course/Subject code]:[Note]],10,FALSE)</f>
        <v>Individual consultations for Erasmus students; with the option of joining classes in Slovenian language</v>
      </c>
      <c r="V229" s="157">
        <f>VLOOKUP(Tabela1[[#This Row],[Koda predmeta]],Tabela13[[Course/Subject code]:[Note]],11,FALSE)</f>
        <v>0</v>
      </c>
      <c r="W229" s="157"/>
    </row>
    <row r="230" spans="1:23" s="17" customFormat="1" x14ac:dyDescent="0.25">
      <c r="A230" s="23"/>
      <c r="B230" s="23" t="s">
        <v>1213</v>
      </c>
      <c r="C230" s="24" t="s">
        <v>2284</v>
      </c>
      <c r="D230" s="24" t="s">
        <v>2283</v>
      </c>
      <c r="E230" s="23" t="str">
        <f>IFERROR(VLOOKUP(Tabela1[[#This Row],[Priimek]],'Seznam prijav AIPS'!$F$2:$W$100,11,FALSE),"")</f>
        <v>milicaarlov05@gmail.com</v>
      </c>
      <c r="F230" s="25"/>
      <c r="G230" s="23" t="s">
        <v>2194</v>
      </c>
      <c r="H230" s="23" t="s">
        <v>2738</v>
      </c>
      <c r="I230" s="24" t="s">
        <v>2739</v>
      </c>
      <c r="J230" s="23"/>
      <c r="K230" s="26"/>
      <c r="L230" s="26" t="s">
        <v>493</v>
      </c>
      <c r="M230" s="23" t="str">
        <f>VLOOKUP(Tabela1[[#This Row],[Koda predmeta]],Tabela13[[Course/Subject code]:[Note]],2,FALSE)</f>
        <v>MEDOSEBNI ODNOSI IN KOMUNIKACIJA</v>
      </c>
      <c r="N230" s="23" t="str">
        <f>VLOOKUP(Tabela1[[#This Row],[Koda predmeta]],Tabela13[[Course/Subject code]:[Note]],3,FALSE)</f>
        <v>INTERPERSONAL RELATIONS AND COMMUNICATION</v>
      </c>
      <c r="O230" s="28" t="s">
        <v>2723</v>
      </c>
      <c r="P230" s="28">
        <f>IF(VLOOKUP(Tabela1[[#This Row],[Koda predmeta]],Tabela13[[Course/Subject code]:[Note]],9,FALSE)&gt;0,VLOOKUP(Tabela1[[#This Row],[Koda predmeta]],Tabela13[[Course/Subject code]:[Note]],9,FALSE),"")</f>
        <v>5</v>
      </c>
      <c r="Q230" s="28">
        <f>IFERROR(Tabela1[[#This Row],[Kvote na predmetu]]-COUNTIFS(L:L,Tabela1[[#This Row],[Koda predmeta]],O:O,""),"")</f>
        <v>0</v>
      </c>
      <c r="R230" s="23"/>
      <c r="S230" s="23" t="str">
        <f>VLOOKUP(Tabela1[[#This Row],[Koda predmeta]],Tabela13[[Course/Subject code]:[Note]],4,FALSE)</f>
        <v>Department of Psychology</v>
      </c>
      <c r="T230" s="23" t="str">
        <f>VLOOKUP(Tabela1[[#This Row],[Koda predmeta]],Tabela13[[Course/Subject code]:[Note]],7,FALSE)</f>
        <v>Winter</v>
      </c>
      <c r="U230" s="23" t="str">
        <f>VLOOKUP(Tabela1[[#This Row],[Koda predmeta]],Tabela13[[Course/Subject code]:[Note]],10,FALSE)</f>
        <v>Only students of Psychology; in the form of individual consultations and seminars for Erasmus students. Lecturer Nejc Plohl</v>
      </c>
      <c r="V230" s="23">
        <f>VLOOKUP(Tabela1[[#This Row],[Koda predmeta]],Tabela13[[Course/Subject code]:[Note]],11,FALSE)</f>
        <v>0</v>
      </c>
      <c r="W230" s="23"/>
    </row>
    <row r="231" spans="1:23" s="155" customFormat="1" x14ac:dyDescent="0.25">
      <c r="A231" s="106"/>
      <c r="B231" s="106" t="s">
        <v>1213</v>
      </c>
      <c r="C231" s="107" t="s">
        <v>1999</v>
      </c>
      <c r="D231" s="107" t="s">
        <v>1998</v>
      </c>
      <c r="E231" s="106" t="str">
        <f>IFERROR(VLOOKUP(Tabela1[[#This Row],[Priimek]],'Seznam prijav AIPS'!$F$2:$W$100,11,FALSE),"")</f>
        <v>nadiya.hoeboer@gmail.com</v>
      </c>
      <c r="F231" s="143" t="s">
        <v>1590</v>
      </c>
      <c r="G231" s="106" t="s">
        <v>2194</v>
      </c>
      <c r="H231" s="106" t="str">
        <f>VLOOKUP(Tabela1[[#This Row],[Fakulteta koda]],Sporazumi!$C$2:$K$237,2,FALSE)</f>
        <v>UNIVERSITEIT VAN AMSTERDAM</v>
      </c>
      <c r="I231" s="107" t="s">
        <v>2002</v>
      </c>
      <c r="J231" s="106" t="str">
        <f>VLOOKUP(Tabela1[[#This Row],[Fakulteta koda]],Sporazumi!$C$2:$K$237,6,FALSE)</f>
        <v>Psychology</v>
      </c>
      <c r="K231" s="108">
        <f>VLOOKUP(Tabela1[[#This Row],[Fakulteta koda]],Sporazumi!$C$2:$K$237,9,FALSE)</f>
        <v>2</v>
      </c>
      <c r="L231" s="107" t="s">
        <v>493</v>
      </c>
      <c r="M231" s="106" t="str">
        <f>VLOOKUP(Tabela1[[#This Row],[Koda predmeta]],Tabela13[[Course/Subject code]:[Note]],2,FALSE)</f>
        <v>MEDOSEBNI ODNOSI IN KOMUNIKACIJA</v>
      </c>
      <c r="N231" s="106" t="str">
        <f>VLOOKUP(Tabela1[[#This Row],[Koda predmeta]],Tabela13[[Course/Subject code]:[Note]],3,FALSE)</f>
        <v>INTERPERSONAL RELATIONS AND COMMUNICATION</v>
      </c>
      <c r="O231" s="101"/>
      <c r="P231" s="103">
        <f>IF(VLOOKUP(Tabela1[[#This Row],[Koda predmeta]],Tabela13[[Course/Subject code]:[Note]],9,FALSE)&gt;0,VLOOKUP(Tabela1[[#This Row],[Koda predmeta]],Tabela13[[Course/Subject code]:[Note]],9,FALSE),"")</f>
        <v>5</v>
      </c>
      <c r="Q231" s="103">
        <f>IFERROR(Tabela1[[#This Row],[Kvote na predmetu]]-COUNTIFS(L:L,Tabela1[[#This Row],[Koda predmeta]],O:O,""),"")</f>
        <v>0</v>
      </c>
      <c r="R231" s="106"/>
      <c r="S231" s="106" t="str">
        <f>VLOOKUP(Tabela1[[#This Row],[Koda predmeta]],Tabela13[[Course/Subject code]:[Note]],4,FALSE)</f>
        <v>Department of Psychology</v>
      </c>
      <c r="T231" s="106" t="str">
        <f>VLOOKUP(Tabela1[[#This Row],[Koda predmeta]],Tabela13[[Course/Subject code]:[Note]],7,FALSE)</f>
        <v>Winter</v>
      </c>
      <c r="U231" s="106" t="str">
        <f>VLOOKUP(Tabela1[[#This Row],[Koda predmeta]],Tabela13[[Course/Subject code]:[Note]],10,FALSE)</f>
        <v>Only students of Psychology; in the form of individual consultations and seminars for Erasmus students. Lecturer Nejc Plohl</v>
      </c>
      <c r="V231" s="106">
        <f>VLOOKUP(Tabela1[[#This Row],[Koda predmeta]],Tabela13[[Course/Subject code]:[Note]],11,FALSE)</f>
        <v>0</v>
      </c>
      <c r="W231" s="106"/>
    </row>
    <row r="232" spans="1:23" s="158" customFormat="1" x14ac:dyDescent="0.25">
      <c r="A232" s="236"/>
      <c r="B232" s="239" t="s">
        <v>1213</v>
      </c>
      <c r="C232" s="64" t="s">
        <v>1894</v>
      </c>
      <c r="D232" s="64" t="s">
        <v>1893</v>
      </c>
      <c r="E232" s="17" t="str">
        <f>IFERROR(VLOOKUP(Tabela1[[#This Row],[Priimek]],'Seznam prijav AIPS'!$F$2:$W$100,11,FALSE),"")</f>
        <v>zuzanasimkova15@gmail.com</v>
      </c>
      <c r="F232" s="244" t="s">
        <v>1685</v>
      </c>
      <c r="G232" s="239" t="s">
        <v>2695</v>
      </c>
      <c r="H232" s="63"/>
      <c r="I232" s="64" t="s">
        <v>1897</v>
      </c>
      <c r="J232" s="63" t="s">
        <v>1277</v>
      </c>
      <c r="K232" s="246">
        <f>VLOOKUP(Tabela1[[#This Row],[Fakulteta koda]],Sporazumi!$C$2:$K$237,9,FALSE)</f>
        <v>2</v>
      </c>
      <c r="L232" s="70" t="s">
        <v>493</v>
      </c>
      <c r="M232" s="239" t="str">
        <f>VLOOKUP(Tabela1[[#This Row],[Koda predmeta]],Tabela13[[Course/Subject code]:[Note]],2,FALSE)</f>
        <v>MEDOSEBNI ODNOSI IN KOMUNIKACIJA</v>
      </c>
      <c r="N232" s="239" t="str">
        <f>VLOOKUP(Tabela1[[#This Row],[Koda predmeta]],Tabela13[[Course/Subject code]:[Note]],3,FALSE)</f>
        <v>INTERPERSONAL RELATIONS AND COMMUNICATION</v>
      </c>
      <c r="O232" s="252"/>
      <c r="P232" s="252">
        <f>IF(VLOOKUP(Tabela1[[#This Row],[Koda predmeta]],Tabela13[[Course/Subject code]:[Note]],9,FALSE)&gt;0,VLOOKUP(Tabela1[[#This Row],[Koda predmeta]],Tabela13[[Course/Subject code]:[Note]],9,FALSE),"")</f>
        <v>5</v>
      </c>
      <c r="Q232" s="252">
        <f>IFERROR(Tabela1[[#This Row],[Kvote na predmetu]]-COUNTIFS(L:L,Tabela1[[#This Row],[Koda predmeta]],O:O,""),"")</f>
        <v>0</v>
      </c>
      <c r="R232" s="239"/>
      <c r="S232" s="239" t="str">
        <f>VLOOKUP(Tabela1[[#This Row],[Koda predmeta]],Tabela13[[Course/Subject code]:[Note]],4,FALSE)</f>
        <v>Department of Psychology</v>
      </c>
      <c r="T232" s="239" t="str">
        <f>VLOOKUP(Tabela1[[#This Row],[Koda predmeta]],Tabela13[[Course/Subject code]:[Note]],7,FALSE)</f>
        <v>Winter</v>
      </c>
      <c r="U232" s="239" t="str">
        <f>VLOOKUP(Tabela1[[#This Row],[Koda predmeta]],Tabela13[[Course/Subject code]:[Note]],10,FALSE)</f>
        <v>Only students of Psychology; in the form of individual consultations and seminars for Erasmus students. Lecturer Nejc Plohl</v>
      </c>
      <c r="V232" s="239">
        <f>VLOOKUP(Tabela1[[#This Row],[Koda predmeta]],Tabela13[[Course/Subject code]:[Note]],11,FALSE)</f>
        <v>0</v>
      </c>
      <c r="W232" s="256"/>
    </row>
    <row r="233" spans="1:23" s="158" customFormat="1" hidden="1" x14ac:dyDescent="0.25">
      <c r="A233" s="181"/>
      <c r="B233" s="182" t="s">
        <v>1213</v>
      </c>
      <c r="C233" s="203" t="s">
        <v>2461</v>
      </c>
      <c r="D233" s="203" t="s">
        <v>2460</v>
      </c>
      <c r="E233" s="157" t="str">
        <f>IFERROR(VLOOKUP(Tabela1[[#This Row],[Priimek]],'Seznam prijav AIPS'!$F$2:$W$100,11,FALSE),"")</f>
        <v>janezhou307@gmail.com</v>
      </c>
      <c r="F233" s="230"/>
      <c r="G233" s="182" t="s">
        <v>2709</v>
      </c>
      <c r="H233" s="183" t="s">
        <v>2733</v>
      </c>
      <c r="I233" s="203" t="s">
        <v>2536</v>
      </c>
      <c r="J233" s="183"/>
      <c r="K233" s="207"/>
      <c r="L233" s="207" t="s">
        <v>519</v>
      </c>
      <c r="M233" s="157" t="str">
        <f>VLOOKUP(Tabela1[[#This Row],[Koda predmeta]],Tabela13[[Course/Subject code]:[Note]],2,FALSE)</f>
        <v>TEORIJA KNJIŽEVNOSTI</v>
      </c>
      <c r="N233" s="157" t="str">
        <f>VLOOKUP(Tabela1[[#This Row],[Koda predmeta]],Tabela13[[Course/Subject code]:[Note]],3,FALSE)</f>
        <v>THEORY OF LITERATURE</v>
      </c>
      <c r="O233" s="180"/>
      <c r="P233" s="180" t="str">
        <f>IF(VLOOKUP(Tabela1[[#This Row],[Koda predmeta]],Tabela13[[Course/Subject code]:[Note]],9,FALSE)&gt;0,VLOOKUP(Tabela1[[#This Row],[Koda predmeta]],Tabela13[[Course/Subject code]:[Note]],9,FALSE),"")</f>
        <v/>
      </c>
      <c r="Q233" s="180" t="str">
        <f>IFERROR(Tabela1[[#This Row],[Kvote na predmetu]]-COUNTIFS(L:L,Tabela1[[#This Row],[Koda predmeta]],O:O,""),"")</f>
        <v/>
      </c>
      <c r="R233" s="157"/>
      <c r="S233" s="157" t="str">
        <f>VLOOKUP(Tabela1[[#This Row],[Koda predmeta]],Tabela13[[Course/Subject code]:[Note]],4,FALSE)</f>
        <v>Department of Slavic Languages and Literature</v>
      </c>
      <c r="T233" s="157" t="str">
        <f>VLOOKUP(Tabela1[[#This Row],[Koda predmeta]],Tabela13[[Course/Subject code]:[Note]],7,FALSE)</f>
        <v>Winter</v>
      </c>
      <c r="U233" s="157" t="str">
        <f>VLOOKUP(Tabela1[[#This Row],[Koda predmeta]],Tabela13[[Course/Subject code]:[Note]],10,FALSE)</f>
        <v>Individual consultations for Erasmus students; with the option of joining classes in Slovenian language</v>
      </c>
      <c r="V233" s="157">
        <f>VLOOKUP(Tabela1[[#This Row],[Koda predmeta]],Tabela13[[Course/Subject code]:[Note]],11,FALSE)</f>
        <v>0</v>
      </c>
      <c r="W233" s="184"/>
    </row>
    <row r="234" spans="1:23" s="158" customFormat="1" x14ac:dyDescent="0.25">
      <c r="A234" s="128"/>
      <c r="B234" s="228" t="s">
        <v>1213</v>
      </c>
      <c r="C234" s="137" t="s">
        <v>2493</v>
      </c>
      <c r="D234" s="137" t="s">
        <v>2492</v>
      </c>
      <c r="E234" s="129" t="str">
        <f>IFERROR(VLOOKUP(Tabela1[[#This Row],[Priimek]],'Seznam prijav AIPS'!$F$2:$W$100,11,FALSE),"")</f>
        <v>lucasmainar2006@gmail.com</v>
      </c>
      <c r="F234" s="227" t="s">
        <v>2712</v>
      </c>
      <c r="G234" s="182" t="s">
        <v>2194</v>
      </c>
      <c r="H234" s="247" t="str">
        <f>VLOOKUP(Tabela1[[#This Row],[Fakulteta koda]],Sporazumi!$C$2:$K$237,2,FALSE)</f>
        <v>UNIVERSIDAD DE ALCALA</v>
      </c>
      <c r="I234" s="201" t="s">
        <v>1763</v>
      </c>
      <c r="J234" s="137" t="s">
        <v>3016</v>
      </c>
      <c r="K234" s="202" t="str">
        <f>VLOOKUP(Tabela1[[#This Row],[Fakulteta koda]],Sporazumi!$C$2:$K$237,9,FALSE)</f>
        <v>8 (skupno s PEF)</v>
      </c>
      <c r="L234" s="137" t="s">
        <v>475</v>
      </c>
      <c r="M234" s="129" t="str">
        <f>VLOOKUP(Tabela1[[#This Row],[Koda predmeta]],Tabela13[[Course/Subject code]:[Note]],2,FALSE)</f>
        <v>UVOD V RAZVOJNO PSIHOLOGIJO</v>
      </c>
      <c r="N234" s="129" t="str">
        <f>VLOOKUP(Tabela1[[#This Row],[Koda predmeta]],Tabela13[[Course/Subject code]:[Note]],3,FALSE)</f>
        <v>INTRODUCTION TO DEVELOPMENTAL PSYCHOLOGY</v>
      </c>
      <c r="O234" s="133"/>
      <c r="P234" s="134">
        <f>IF(VLOOKUP(Tabela1[[#This Row],[Koda predmeta]],Tabela13[[Course/Subject code]:[Note]],9,FALSE)&gt;0,VLOOKUP(Tabela1[[#This Row],[Koda predmeta]],Tabela13[[Course/Subject code]:[Note]],9,FALSE),"")</f>
        <v>5</v>
      </c>
      <c r="Q234" s="135">
        <f>IFERROR(Tabela1[[#This Row],[Kvote na predmetu]]-COUNTIFS(L:L,Tabela1[[#This Row],[Koda predmeta]],O:O,""),"")</f>
        <v>0</v>
      </c>
      <c r="R234" s="129"/>
      <c r="S234" s="129" t="str">
        <f>VLOOKUP(Tabela1[[#This Row],[Koda predmeta]],Tabela13[[Course/Subject code]:[Note]],4,FALSE)</f>
        <v>Department of Psychology</v>
      </c>
      <c r="T234" s="129" t="str">
        <f>VLOOKUP(Tabela1[[#This Row],[Koda predmeta]],Tabela13[[Course/Subject code]:[Note]],7,FALSE)</f>
        <v>Winter</v>
      </c>
      <c r="U234" s="129" t="str">
        <f>VLOOKUP(Tabela1[[#This Row],[Koda predmeta]],Tabela13[[Course/Subject code]:[Note]],10,FALSE)</f>
        <v>Only for students of Psychology; in the form of individual consultations for Erasmus students</v>
      </c>
      <c r="V234" s="129">
        <f>VLOOKUP(Tabela1[[#This Row],[Koda predmeta]],Tabela13[[Course/Subject code]:[Note]],11,FALSE)</f>
        <v>0</v>
      </c>
      <c r="W234" s="136"/>
    </row>
    <row r="235" spans="1:23" s="158" customFormat="1" x14ac:dyDescent="0.25">
      <c r="A235" s="234"/>
      <c r="B235" s="238" t="s">
        <v>1213</v>
      </c>
      <c r="C235" s="89" t="s">
        <v>2963</v>
      </c>
      <c r="D235" s="89" t="s">
        <v>2962</v>
      </c>
      <c r="E235" s="156" t="str">
        <f>IFERROR(VLOOKUP(Tabela1[[#This Row],[Priimek]],'Seznam prijav AIPS'!$F$2:$W$100,11,FALSE),"")</f>
        <v>anastasija.simic@icloud.com</v>
      </c>
      <c r="F235" s="243" t="s">
        <v>2971</v>
      </c>
      <c r="G235" s="238" t="s">
        <v>3053</v>
      </c>
      <c r="H235" s="245" t="s">
        <v>2972</v>
      </c>
      <c r="I235" s="245" t="s">
        <v>2002</v>
      </c>
      <c r="J235" s="245" t="s">
        <v>3054</v>
      </c>
      <c r="K235" s="245" t="e">
        <f>VLOOKUP(Tabela1[[#This Row],[Fakulteta koda]],Sporazumi!$C$2:$K$237,9,FALSE)</f>
        <v>#N/A</v>
      </c>
      <c r="L235" s="249" t="s">
        <v>475</v>
      </c>
      <c r="M235" s="159" t="str">
        <f>VLOOKUP(Tabela1[[#This Row],[Koda predmeta]],Tabela13[[Course/Subject code]:[Note]],2,FALSE)</f>
        <v>UVOD V RAZVOJNO PSIHOLOGIJO</v>
      </c>
      <c r="N235" s="159" t="str">
        <f>VLOOKUP(Tabela1[[#This Row],[Koda predmeta]],Tabela13[[Course/Subject code]:[Note]],3,FALSE)</f>
        <v>INTRODUCTION TO DEVELOPMENTAL PSYCHOLOGY</v>
      </c>
      <c r="O235" s="92" t="s">
        <v>2219</v>
      </c>
      <c r="P235" s="92">
        <f>IF(VLOOKUP(Tabela1[[#This Row],[Koda predmeta]],Tabela13[[Course/Subject code]:[Note]],9,FALSE)&gt;0,VLOOKUP(Tabela1[[#This Row],[Koda predmeta]],Tabela13[[Course/Subject code]:[Note]],9,FALSE),"")</f>
        <v>5</v>
      </c>
      <c r="Q235" s="92">
        <f>IFERROR(Tabela1[[#This Row],[Kvote na predmetu]]-COUNTIFS(L:L,Tabela1[[#This Row],[Koda predmeta]],O:O,""),"")</f>
        <v>0</v>
      </c>
      <c r="R235" s="159"/>
      <c r="S235" s="159" t="str">
        <f>VLOOKUP(Tabela1[[#This Row],[Koda predmeta]],Tabela13[[Course/Subject code]:[Note]],4,FALSE)</f>
        <v>Department of Psychology</v>
      </c>
      <c r="T235" s="159" t="str">
        <f>VLOOKUP(Tabela1[[#This Row],[Koda predmeta]],Tabela13[[Course/Subject code]:[Note]],7,FALSE)</f>
        <v>Winter</v>
      </c>
      <c r="U235" s="159" t="str">
        <f>VLOOKUP(Tabela1[[#This Row],[Koda predmeta]],Tabela13[[Course/Subject code]:[Note]],10,FALSE)</f>
        <v>Only for students of Psychology; in the form of individual consultations for Erasmus students</v>
      </c>
      <c r="V235" s="159">
        <f>VLOOKUP(Tabela1[[#This Row],[Koda predmeta]],Tabela13[[Course/Subject code]:[Note]],11,FALSE)</f>
        <v>0</v>
      </c>
      <c r="W235" s="254"/>
    </row>
    <row r="236" spans="1:23" s="157" customFormat="1" hidden="1" x14ac:dyDescent="0.25">
      <c r="A236" s="128"/>
      <c r="B236" s="228" t="s">
        <v>1213</v>
      </c>
      <c r="C236" s="229" t="s">
        <v>2461</v>
      </c>
      <c r="D236" s="229" t="s">
        <v>2460</v>
      </c>
      <c r="E236" s="129" t="str">
        <f>IFERROR(VLOOKUP(Tabela1[[#This Row],[Priimek]],'Seznam prijav AIPS'!$F$2:$W$100,11,FALSE),"")</f>
        <v>janezhou307@gmail.com</v>
      </c>
      <c r="F236" s="227"/>
      <c r="G236" s="228" t="s">
        <v>2709</v>
      </c>
      <c r="H236" s="137" t="s">
        <v>2733</v>
      </c>
      <c r="I236" s="201" t="s">
        <v>2536</v>
      </c>
      <c r="J236" s="137"/>
      <c r="K236" s="202"/>
      <c r="L236" s="226" t="s">
        <v>2210</v>
      </c>
      <c r="M236" s="129" t="s">
        <v>2737</v>
      </c>
      <c r="N236" s="129" t="s">
        <v>2737</v>
      </c>
      <c r="O236" s="133"/>
      <c r="P236" s="134" t="e">
        <f>IF(VLOOKUP(Tabela1[[#This Row],[Koda predmeta]],Tabela13[[Course/Subject code]:[Note]],9,FALSE)&gt;0,VLOOKUP(Tabela1[[#This Row],[Koda predmeta]],Tabela13[[Course/Subject code]:[Note]],9,FALSE),"")</f>
        <v>#N/A</v>
      </c>
      <c r="Q236" s="135" t="str">
        <f>IFERROR(Tabela1[[#This Row],[Kvote na predmetu]]-COUNTIFS(L:L,Tabela1[[#This Row],[Koda predmeta]],O:O,""),"")</f>
        <v/>
      </c>
      <c r="R236" s="129"/>
      <c r="S236" s="129" t="s">
        <v>1209</v>
      </c>
      <c r="T236" s="129" t="s">
        <v>37</v>
      </c>
      <c r="U236" s="129" t="e">
        <f>VLOOKUP(Tabela1[[#This Row],[Koda predmeta]],Tabela13[[Course/Subject code]:[Note]],10,FALSE)</f>
        <v>#N/A</v>
      </c>
      <c r="V236" s="129" t="e">
        <f>VLOOKUP(Tabela1[[#This Row],[Koda predmeta]],Tabela13[[Course/Subject code]:[Note]],11,FALSE)</f>
        <v>#N/A</v>
      </c>
      <c r="W236" s="136"/>
    </row>
    <row r="237" spans="1:23" s="182" customFormat="1" hidden="1" x14ac:dyDescent="0.25">
      <c r="A237" s="231"/>
      <c r="B237" s="182" t="s">
        <v>1213</v>
      </c>
      <c r="C237" s="203" t="s">
        <v>2461</v>
      </c>
      <c r="D237" s="203" t="s">
        <v>2460</v>
      </c>
      <c r="E237" s="182" t="str">
        <f>IFERROR(VLOOKUP(Tabela1[[#This Row],[Priimek]],'Seznam prijav AIPS'!$F$2:$W$100,11,FALSE),"")</f>
        <v>janezhou307@gmail.com</v>
      </c>
      <c r="F237" s="230"/>
      <c r="G237" s="182" t="s">
        <v>2709</v>
      </c>
      <c r="H237" s="183" t="s">
        <v>2733</v>
      </c>
      <c r="I237" s="203" t="s">
        <v>2536</v>
      </c>
      <c r="J237" s="183"/>
      <c r="K237" s="207"/>
      <c r="L237" s="207" t="s">
        <v>524</v>
      </c>
      <c r="M237" s="182" t="str">
        <f>VLOOKUP(Tabela1[[#This Row],[Koda predmeta]],Tabela13[[Course/Subject code]:[Note]],2,FALSE)</f>
        <v>TEORIJA LITERARNIH VRST</v>
      </c>
      <c r="N237" s="182" t="str">
        <f>VLOOKUP(Tabela1[[#This Row],[Koda predmeta]],Tabela13[[Course/Subject code]:[Note]],3,FALSE)</f>
        <v>THEORY OF LITERARY FORMS</v>
      </c>
      <c r="O237" s="232"/>
      <c r="P237" s="232" t="str">
        <f>IF(VLOOKUP(Tabela1[[#This Row],[Koda predmeta]],Tabela13[[Course/Subject code]:[Note]],9,FALSE)&gt;0,VLOOKUP(Tabela1[[#This Row],[Koda predmeta]],Tabela13[[Course/Subject code]:[Note]],9,FALSE),"")</f>
        <v/>
      </c>
      <c r="Q237" s="232" t="str">
        <f>IFERROR(Tabela1[[#This Row],[Kvote na predmetu]]-COUNTIFS(L:L,Tabela1[[#This Row],[Koda predmeta]],O:O,""),"")</f>
        <v/>
      </c>
      <c r="S237" s="182" t="str">
        <f>VLOOKUP(Tabela1[[#This Row],[Koda predmeta]],Tabela13[[Course/Subject code]:[Note]],4,FALSE)</f>
        <v>Department of Slavic Languages and Literature</v>
      </c>
      <c r="T237" s="182" t="str">
        <f>VLOOKUP(Tabela1[[#This Row],[Koda predmeta]],Tabela13[[Course/Subject code]:[Note]],7,FALSE)</f>
        <v>Winter</v>
      </c>
      <c r="U237" s="182" t="str">
        <f>VLOOKUP(Tabela1[[#This Row],[Koda predmeta]],Tabela13[[Course/Subject code]:[Note]],10,FALSE)</f>
        <v>Individual consultations for Erasmus students; with the option of joining classes in Slovenian language</v>
      </c>
      <c r="V237" s="182">
        <f>VLOOKUP(Tabela1[[#This Row],[Koda predmeta]],Tabela13[[Course/Subject code]:[Note]],11,FALSE)</f>
        <v>0</v>
      </c>
      <c r="W237" s="233"/>
    </row>
    <row r="238" spans="1:23" s="72" customFormat="1" hidden="1" x14ac:dyDescent="0.25">
      <c r="A238" s="17"/>
      <c r="B238" s="17" t="s">
        <v>1769</v>
      </c>
      <c r="C238" s="18" t="s">
        <v>2747</v>
      </c>
      <c r="D238" s="18" t="s">
        <v>2473</v>
      </c>
      <c r="E238" s="17" t="str">
        <f>IFERROR(VLOOKUP(Tabela1[[#This Row],[Priimek]],'Seznam prijav AIPS'!$F$2:$W$100,11,FALSE),"")</f>
        <v/>
      </c>
      <c r="F238" s="19"/>
      <c r="G238" s="17" t="s">
        <v>2748</v>
      </c>
      <c r="H238" s="17" t="s">
        <v>2733</v>
      </c>
      <c r="I238" s="18" t="s">
        <v>2536</v>
      </c>
      <c r="J238" s="17"/>
      <c r="K238" s="20"/>
      <c r="L238" s="20" t="s">
        <v>461</v>
      </c>
      <c r="M238" s="17" t="str">
        <f>VLOOKUP(Tabela1[[#This Row],[Koda predmeta]],Tabela13[[Course/Subject code]:[Note]],2,FALSE)</f>
        <v>ANALIZA DRUŽBOSLOVNIH IN HUMANISTIČNIH BESEDIL</v>
      </c>
      <c r="N238" s="17" t="str">
        <f>VLOOKUP(Tabela1[[#This Row],[Koda predmeta]],Tabela13[[Course/Subject code]:[Note]],3,FALSE)</f>
        <v>ANALYSES OF SCIENTIFIC TEXTS FROM HUMANITIES AND SOCIAL SCIENCES</v>
      </c>
      <c r="O238" s="22"/>
      <c r="P238" s="22" t="str">
        <f>IF(VLOOKUP(Tabela1[[#This Row],[Koda predmeta]],Tabela13[[Course/Subject code]:[Note]],9,FALSE)&gt;0,VLOOKUP(Tabela1[[#This Row],[Koda predmeta]],Tabela13[[Course/Subject code]:[Note]],9,FALSE),"")</f>
        <v/>
      </c>
      <c r="Q238" s="22" t="str">
        <f>IFERROR(Tabela1[[#This Row],[Kvote na predmetu]]-COUNTIFS(L:L,Tabela1[[#This Row],[Koda predmeta]],O:O,""),"")</f>
        <v/>
      </c>
      <c r="R238" s="17"/>
      <c r="S238" s="17" t="str">
        <f>VLOOKUP(Tabela1[[#This Row],[Koda predmeta]],Tabela13[[Course/Subject code]:[Note]],4,FALSE)</f>
        <v>Department of Sociology</v>
      </c>
      <c r="T238" s="17" t="str">
        <f>VLOOKUP(Tabela1[[#This Row],[Koda predmeta]],Tabela13[[Course/Subject code]:[Note]],7,FALSE)</f>
        <v>Winter</v>
      </c>
      <c r="U238" s="17">
        <f>VLOOKUP(Tabela1[[#This Row],[Koda predmeta]],Tabela13[[Course/Subject code]:[Note]],10,FALSE)</f>
        <v>0</v>
      </c>
      <c r="V238" s="17">
        <f>VLOOKUP(Tabela1[[#This Row],[Koda predmeta]],Tabela13[[Course/Subject code]:[Note]],11,FALSE)</f>
        <v>0</v>
      </c>
      <c r="W238" s="17"/>
    </row>
    <row r="239" spans="1:23" s="74" customFormat="1" hidden="1" x14ac:dyDescent="0.25">
      <c r="A239" s="63"/>
      <c r="B239" s="63" t="s">
        <v>1769</v>
      </c>
      <c r="C239" s="64" t="s">
        <v>2747</v>
      </c>
      <c r="D239" s="64" t="s">
        <v>2473</v>
      </c>
      <c r="E239" s="63" t="str">
        <f>IFERROR(VLOOKUP(Tabela1[[#This Row],[Priimek]],'Seznam prijav AIPS'!$F$2:$W$100,11,FALSE),"")</f>
        <v/>
      </c>
      <c r="F239" s="66"/>
      <c r="G239" s="63" t="s">
        <v>2748</v>
      </c>
      <c r="H239" s="63" t="s">
        <v>2733</v>
      </c>
      <c r="I239" s="64" t="s">
        <v>2536</v>
      </c>
      <c r="J239" s="63"/>
      <c r="K239" s="67"/>
      <c r="L239" s="67" t="s">
        <v>445</v>
      </c>
      <c r="M239" s="63" t="str">
        <f>VLOOKUP(Tabela1[[#This Row],[Koda predmeta]],Tabela13[[Course/Subject code]:[Note]],2,FALSE)</f>
        <v>KULTURA IN OSEBNOST</v>
      </c>
      <c r="N239" s="63" t="str">
        <f>VLOOKUP(Tabela1[[#This Row],[Koda predmeta]],Tabela13[[Course/Subject code]:[Note]],3,FALSE)</f>
        <v>CULTURE AND PERSONALITY</v>
      </c>
      <c r="O239" s="71"/>
      <c r="P239" s="71" t="str">
        <f>IF(VLOOKUP(Tabela1[[#This Row],[Koda predmeta]],Tabela13[[Course/Subject code]:[Note]],9,FALSE)&gt;0,VLOOKUP(Tabela1[[#This Row],[Koda predmeta]],Tabela13[[Course/Subject code]:[Note]],9,FALSE),"")</f>
        <v/>
      </c>
      <c r="Q239" s="71" t="str">
        <f>IFERROR(Tabela1[[#This Row],[Kvote na predmetu]]-COUNTIFS(L:L,Tabela1[[#This Row],[Koda predmeta]],O:O,""),"")</f>
        <v/>
      </c>
      <c r="R239" s="63"/>
      <c r="S239" s="63" t="str">
        <f>VLOOKUP(Tabela1[[#This Row],[Koda predmeta]],Tabela13[[Course/Subject code]:[Note]],4,FALSE)</f>
        <v>Department of Sociology</v>
      </c>
      <c r="T239" s="63" t="str">
        <f>VLOOKUP(Tabela1[[#This Row],[Koda predmeta]],Tabela13[[Course/Subject code]:[Note]],7,FALSE)</f>
        <v>Winter</v>
      </c>
      <c r="U239" s="63">
        <f>VLOOKUP(Tabela1[[#This Row],[Koda predmeta]],Tabela13[[Course/Subject code]:[Note]],10,FALSE)</f>
        <v>0</v>
      </c>
      <c r="V239" s="63" t="str">
        <f>VLOOKUP(Tabela1[[#This Row],[Koda predmeta]],Tabela13[[Course/Subject code]:[Note]],11,FALSE)</f>
        <v>Elective course. Subject to availability at the beginning of the semester.</v>
      </c>
      <c r="W239" s="63"/>
    </row>
    <row r="240" spans="1:23" s="121" customFormat="1" hidden="1" x14ac:dyDescent="0.25">
      <c r="A240" s="63"/>
      <c r="B240" s="63" t="s">
        <v>1769</v>
      </c>
      <c r="C240" s="64" t="s">
        <v>2747</v>
      </c>
      <c r="D240" s="64" t="s">
        <v>2473</v>
      </c>
      <c r="E240" s="63" t="str">
        <f>IFERROR(VLOOKUP(Tabela1[[#This Row],[Priimek]],'Seznam prijav AIPS'!$F$2:$W$100,11,FALSE),"")</f>
        <v/>
      </c>
      <c r="F240" s="66"/>
      <c r="G240" s="63" t="s">
        <v>2748</v>
      </c>
      <c r="H240" s="63" t="s">
        <v>2733</v>
      </c>
      <c r="I240" s="64" t="s">
        <v>2536</v>
      </c>
      <c r="J240" s="63"/>
      <c r="K240" s="67"/>
      <c r="L240" s="67" t="s">
        <v>465</v>
      </c>
      <c r="M240" s="63" t="str">
        <f>VLOOKUP(Tabela1[[#This Row],[Koda predmeta]],Tabela13[[Course/Subject code]:[Note]],2,FALSE)</f>
        <v>SOCIALNA ANTROPOLOGIJA I</v>
      </c>
      <c r="N240" s="63" t="str">
        <f>VLOOKUP(Tabela1[[#This Row],[Koda predmeta]],Tabela13[[Course/Subject code]:[Note]],3,FALSE)</f>
        <v>SOCIAL ANTHROPOLOGY I</v>
      </c>
      <c r="O240" s="71"/>
      <c r="P240" s="71" t="str">
        <f>IF(VLOOKUP(Tabela1[[#This Row],[Koda predmeta]],Tabela13[[Course/Subject code]:[Note]],9,FALSE)&gt;0,VLOOKUP(Tabela1[[#This Row],[Koda predmeta]],Tabela13[[Course/Subject code]:[Note]],9,FALSE),"")</f>
        <v/>
      </c>
      <c r="Q240" s="71" t="str">
        <f>IFERROR(Tabela1[[#This Row],[Kvote na predmetu]]-COUNTIFS(L:L,Tabela1[[#This Row],[Koda predmeta]],O:O,""),"")</f>
        <v/>
      </c>
      <c r="R240" s="63"/>
      <c r="S240" s="63" t="str">
        <f>VLOOKUP(Tabela1[[#This Row],[Koda predmeta]],Tabela13[[Course/Subject code]:[Note]],4,FALSE)</f>
        <v>Department of Sociology</v>
      </c>
      <c r="T240" s="63" t="str">
        <f>VLOOKUP(Tabela1[[#This Row],[Koda predmeta]],Tabela13[[Course/Subject code]:[Note]],7,FALSE)</f>
        <v>Winter</v>
      </c>
      <c r="U240" s="63">
        <f>VLOOKUP(Tabela1[[#This Row],[Koda predmeta]],Tabela13[[Course/Subject code]:[Note]],10,FALSE)</f>
        <v>0</v>
      </c>
      <c r="V240" s="63">
        <f>VLOOKUP(Tabela1[[#This Row],[Koda predmeta]],Tabela13[[Course/Subject code]:[Note]],11,FALSE)</f>
        <v>0</v>
      </c>
      <c r="W240" s="63"/>
    </row>
    <row r="241" spans="1:23" s="74" customFormat="1" hidden="1" x14ac:dyDescent="0.25">
      <c r="A241" s="119"/>
      <c r="B241" s="119" t="s">
        <v>1213</v>
      </c>
      <c r="C241" s="119" t="s">
        <v>2573</v>
      </c>
      <c r="D241" s="119" t="s">
        <v>2572</v>
      </c>
      <c r="E241" s="119" t="str">
        <f>IFERROR(VLOOKUP(Tabela1[[#This Row],[Priimek]],'Seznam prijav AIPS'!$F$2:$W$100,11,FALSE),"")</f>
        <v>laura.mmf23@gmail.com</v>
      </c>
      <c r="F241" s="163" t="s">
        <v>2727</v>
      </c>
      <c r="G241" s="119" t="s">
        <v>2194</v>
      </c>
      <c r="H241" s="119" t="str">
        <f>VLOOKUP(Tabela1[[#This Row],[Fakulteta koda]],Sporazumi!$C$2:$K$237,2,FALSE)</f>
        <v xml:space="preserve">UNIVERSIDAD DE GRANADA </v>
      </c>
      <c r="I241" s="120" t="s">
        <v>1763</v>
      </c>
      <c r="J241" s="119" t="str">
        <f>VLOOKUP(Tabela1[[#This Row],[Fakulteta koda]],Sporazumi!$C$2:$K$237,6,FALSE)</f>
        <v>Psychology </v>
      </c>
      <c r="K241" s="145">
        <f>VLOOKUP(Tabela1[[#This Row],[Fakulteta koda]],Sporazumi!$C$2:$K$237,9,FALSE)</f>
        <v>2</v>
      </c>
      <c r="L241" s="119" t="s">
        <v>1097</v>
      </c>
      <c r="M241" s="119" t="str">
        <f>VLOOKUP(Tabela1[[#This Row],[Koda predmeta]],Tabela13[[Course/Subject code]:[Note]],2,FALSE)</f>
        <v>IZBRANA POGLAVJA IZ MEDKULTURNE ANALIZE DRUŽB</v>
      </c>
      <c r="N241" s="119" t="str">
        <f>VLOOKUP(Tabela1[[#This Row],[Koda predmeta]],Tabela13[[Course/Subject code]:[Note]],3,FALSE)</f>
        <v>ADVANCED CHARPTERS FROM CROSS-CULTURAL ANALYSIS OF SOCIETIES</v>
      </c>
      <c r="O241" s="167"/>
      <c r="P241" s="167" t="str">
        <f>IF(VLOOKUP(Tabela1[[#This Row],[Koda predmeta]],Tabela13[[Course/Subject code]:[Note]],9,FALSE)&gt;0,VLOOKUP(Tabela1[[#This Row],[Koda predmeta]],Tabela13[[Course/Subject code]:[Note]],9,FALSE),"")</f>
        <v/>
      </c>
      <c r="Q241" s="167" t="str">
        <f>IFERROR(Tabela1[[#This Row],[Kvote na predmetu]]-COUNTIFS(L:L,Tabela1[[#This Row],[Koda predmeta]],O:O,""),"")</f>
        <v/>
      </c>
      <c r="R241" s="119"/>
      <c r="S241" s="119" t="str">
        <f>VLOOKUP(Tabela1[[#This Row],[Koda predmeta]],Tabela13[[Course/Subject code]:[Note]],4,FALSE)</f>
        <v>Department of Sociology</v>
      </c>
      <c r="T241" s="119" t="str">
        <f>VLOOKUP(Tabela1[[#This Row],[Koda predmeta]],Tabela13[[Course/Subject code]:[Note]],7,FALSE)</f>
        <v>Winter</v>
      </c>
      <c r="U241" s="119">
        <f>VLOOKUP(Tabela1[[#This Row],[Koda predmeta]],Tabela13[[Course/Subject code]:[Note]],10,FALSE)</f>
        <v>0</v>
      </c>
      <c r="V241" s="119">
        <f>VLOOKUP(Tabela1[[#This Row],[Koda predmeta]],Tabela13[[Course/Subject code]:[Note]],11,FALSE)</f>
        <v>0</v>
      </c>
      <c r="W241" s="119"/>
    </row>
    <row r="242" spans="1:23" s="72" customFormat="1" hidden="1" x14ac:dyDescent="0.25">
      <c r="A242" s="106"/>
      <c r="B242" s="106" t="s">
        <v>1213</v>
      </c>
      <c r="C242" s="106" t="s">
        <v>2573</v>
      </c>
      <c r="D242" s="106" t="s">
        <v>2572</v>
      </c>
      <c r="E242" s="106" t="str">
        <f>IFERROR(VLOOKUP(Tabela1[[#This Row],[Priimek]],'Seznam prijav AIPS'!$F$2:$W$100,11,FALSE),"")</f>
        <v>laura.mmf23@gmail.com</v>
      </c>
      <c r="F242" s="143" t="s">
        <v>2727</v>
      </c>
      <c r="G242" s="106" t="s">
        <v>2194</v>
      </c>
      <c r="H242" s="106" t="str">
        <f>VLOOKUP(Tabela1[[#This Row],[Fakulteta koda]],Sporazumi!$C$2:$K$237,2,FALSE)</f>
        <v xml:space="preserve">UNIVERSIDAD DE GRANADA </v>
      </c>
      <c r="I242" s="107" t="s">
        <v>1763</v>
      </c>
      <c r="J242" s="106" t="str">
        <f>VLOOKUP(Tabela1[[#This Row],[Fakulteta koda]],Sporazumi!$C$2:$K$237,6,FALSE)</f>
        <v>Psychology </v>
      </c>
      <c r="K242" s="108">
        <v>2</v>
      </c>
      <c r="L242" s="108" t="s">
        <v>445</v>
      </c>
      <c r="M242" s="106" t="str">
        <f>VLOOKUP(Tabela1[[#This Row],[Koda predmeta]],Tabela13[[Course/Subject code]:[Note]],2,FALSE)</f>
        <v>KULTURA IN OSEBNOST</v>
      </c>
      <c r="N242" s="106" t="str">
        <f>VLOOKUP(Tabela1[[#This Row],[Koda predmeta]],Tabela13[[Course/Subject code]:[Note]],3,FALSE)</f>
        <v>CULTURE AND PERSONALITY</v>
      </c>
      <c r="O242" s="101"/>
      <c r="P242" s="103" t="str">
        <f>IF(VLOOKUP(Tabela1[[#This Row],[Koda predmeta]],Tabela13[[Course/Subject code]:[Note]],9,FALSE)&gt;0,VLOOKUP(Tabela1[[#This Row],[Koda predmeta]],Tabela13[[Course/Subject code]:[Note]],9,FALSE),"")</f>
        <v/>
      </c>
      <c r="Q242" s="103" t="str">
        <f>IFERROR(Tabela1[[#This Row],[Kvote na predmetu]]-COUNTIFS(L:L,Tabela1[[#This Row],[Koda predmeta]],O:O,""),"")</f>
        <v/>
      </c>
      <c r="R242" s="106"/>
      <c r="S242" s="106" t="str">
        <f>VLOOKUP(Tabela1[[#This Row],[Koda predmeta]],Tabela13[[Course/Subject code]:[Note]],4,FALSE)</f>
        <v>Department of Sociology</v>
      </c>
      <c r="T242" s="106" t="str">
        <f>VLOOKUP(Tabela1[[#This Row],[Koda predmeta]],Tabela13[[Course/Subject code]:[Note]],7,FALSE)</f>
        <v>Winter</v>
      </c>
      <c r="U242" s="106">
        <f>VLOOKUP(Tabela1[[#This Row],[Koda predmeta]],Tabela13[[Course/Subject code]:[Note]],10,FALSE)</f>
        <v>0</v>
      </c>
      <c r="V242" s="106" t="str">
        <f>VLOOKUP(Tabela1[[#This Row],[Koda predmeta]],Tabela13[[Course/Subject code]:[Note]],11,FALSE)</f>
        <v>Elective course. Subject to availability at the beginning of the semester.</v>
      </c>
      <c r="W242" s="105"/>
    </row>
    <row r="243" spans="1:23" s="73" customFormat="1" x14ac:dyDescent="0.25">
      <c r="A243" s="237"/>
      <c r="B243" s="238" t="s">
        <v>1213</v>
      </c>
      <c r="C243" s="241" t="s">
        <v>2543</v>
      </c>
      <c r="D243" s="159" t="s">
        <v>2542</v>
      </c>
      <c r="E243" s="159" t="str">
        <f>IFERROR(VLOOKUP(Tabela1[[#This Row],[Priimek]],'Seznam prijav AIPS'!$F$2:$W$100,11,FALSE),"")</f>
        <v>claudiamarquezalbert@uma.es</v>
      </c>
      <c r="F243" s="243" t="s">
        <v>2193</v>
      </c>
      <c r="G243" s="238" t="s">
        <v>2719</v>
      </c>
      <c r="H243" s="238" t="str">
        <f>VLOOKUP(Tabela1[[#This Row],[Fakulteta koda]],Sporazumi!$C$2:$K$237,2,FALSE)</f>
        <v>UNIVERSIDAD DE MALAGA</v>
      </c>
      <c r="I243" s="241" t="s">
        <v>1763</v>
      </c>
      <c r="J243" s="245" t="str">
        <f>VLOOKUP(Tabela1[[#This Row],[Fakulteta koda]],Sporazumi!$C$2:$K$237,6,FALSE)</f>
        <v>Psychology</v>
      </c>
      <c r="K243" s="248">
        <f>VLOOKUP(Tabela1[[#This Row],[Fakulteta koda]],Sporazumi!$C$2:$K$237,9,FALSE)</f>
        <v>5</v>
      </c>
      <c r="L243" s="89" t="s">
        <v>475</v>
      </c>
      <c r="M243" s="245" t="str">
        <f>VLOOKUP(Tabela1[[#This Row],[Koda predmeta]],Tabela13[[Course/Subject code]:[Note]],2,FALSE)</f>
        <v>UVOD V RAZVOJNO PSIHOLOGIJO</v>
      </c>
      <c r="N243" s="245" t="str">
        <f>VLOOKUP(Tabela1[[#This Row],[Koda predmeta]],Tabela13[[Course/Subject code]:[Note]],3,FALSE)</f>
        <v>INTRODUCTION TO DEVELOPMENTAL PSYCHOLOGY</v>
      </c>
      <c r="O243" s="253" t="s">
        <v>2219</v>
      </c>
      <c r="P243" s="253">
        <f>IF(VLOOKUP(Tabela1[[#This Row],[Koda predmeta]],Tabela13[[Course/Subject code]:[Note]],9,FALSE)&gt;0,VLOOKUP(Tabela1[[#This Row],[Koda predmeta]],Tabela13[[Course/Subject code]:[Note]],9,FALSE),"")</f>
        <v>5</v>
      </c>
      <c r="Q243" s="253">
        <f>IFERROR(Tabela1[[#This Row],[Kvote na predmetu]]-COUNTIFS(L:L,Tabela1[[#This Row],[Koda predmeta]],O:O,""),"")</f>
        <v>0</v>
      </c>
      <c r="R243" s="238"/>
      <c r="S243" s="238" t="str">
        <f>VLOOKUP(Tabela1[[#This Row],[Koda predmeta]],Tabela13[[Course/Subject code]:[Note]],4,FALSE)</f>
        <v>Department of Psychology</v>
      </c>
      <c r="T243" s="238" t="str">
        <f>VLOOKUP(Tabela1[[#This Row],[Koda predmeta]],Tabela13[[Course/Subject code]:[Note]],7,FALSE)</f>
        <v>Winter</v>
      </c>
      <c r="U243" s="238" t="str">
        <f>VLOOKUP(Tabela1[[#This Row],[Koda predmeta]],Tabela13[[Course/Subject code]:[Note]],10,FALSE)</f>
        <v>Only for students of Psychology; in the form of individual consultations for Erasmus students</v>
      </c>
      <c r="V243" s="238">
        <f>VLOOKUP(Tabela1[[#This Row],[Koda predmeta]],Tabela13[[Course/Subject code]:[Note]],11,FALSE)</f>
        <v>0</v>
      </c>
      <c r="W243" s="257"/>
    </row>
    <row r="244" spans="1:23" s="72" customFormat="1" hidden="1" x14ac:dyDescent="0.25">
      <c r="A244" s="110"/>
      <c r="B244" s="122" t="s">
        <v>1213</v>
      </c>
      <c r="C244" s="122" t="s">
        <v>2573</v>
      </c>
      <c r="D244" s="106" t="s">
        <v>2572</v>
      </c>
      <c r="E244" s="106" t="str">
        <f>IFERROR(VLOOKUP(Tabela1[[#This Row],[Priimek]],'Seznam prijav AIPS'!$F$2:$W$100,11,FALSE),"")</f>
        <v>laura.mmf23@gmail.com</v>
      </c>
      <c r="F244" s="144" t="s">
        <v>2727</v>
      </c>
      <c r="G244" s="122" t="s">
        <v>2194</v>
      </c>
      <c r="H244" s="122" t="str">
        <f>VLOOKUP(Tabela1[[#This Row],[Fakulteta koda]],Sporazumi!$C$2:$K$237,2,FALSE)</f>
        <v xml:space="preserve">UNIVERSIDAD DE GRANADA </v>
      </c>
      <c r="I244" s="123" t="s">
        <v>1763</v>
      </c>
      <c r="J244" s="106" t="str">
        <f>VLOOKUP(Tabela1[[#This Row],[Fakulteta koda]],Sporazumi!$C$2:$K$237,6,FALSE)</f>
        <v>Psychology </v>
      </c>
      <c r="K244" s="108">
        <f>VLOOKUP(Tabela1[[#This Row],[Fakulteta koda]],Sporazumi!$C$2:$K$237,9,FALSE)</f>
        <v>2</v>
      </c>
      <c r="L244" s="119" t="s">
        <v>465</v>
      </c>
      <c r="M244" s="106" t="str">
        <f>VLOOKUP(Tabela1[[#This Row],[Koda predmeta]],Tabela13[[Course/Subject code]:[Note]],2,FALSE)</f>
        <v>SOCIALNA ANTROPOLOGIJA I</v>
      </c>
      <c r="N244" s="106" t="str">
        <f>VLOOKUP(Tabela1[[#This Row],[Koda predmeta]],Tabela13[[Course/Subject code]:[Note]],3,FALSE)</f>
        <v>SOCIAL ANTHROPOLOGY I</v>
      </c>
      <c r="O244" s="103"/>
      <c r="P244" s="103" t="str">
        <f>IF(VLOOKUP(Tabela1[[#This Row],[Koda predmeta]],Tabela13[[Course/Subject code]:[Note]],9,FALSE)&gt;0,VLOOKUP(Tabela1[[#This Row],[Koda predmeta]],Tabela13[[Course/Subject code]:[Note]],9,FALSE),"")</f>
        <v/>
      </c>
      <c r="Q244" s="103" t="str">
        <f>IFERROR(Tabela1[[#This Row],[Kvote na predmetu]]-COUNTIFS(L:L,Tabela1[[#This Row],[Koda predmeta]],O:O,""),"")</f>
        <v/>
      </c>
      <c r="R244" s="106"/>
      <c r="S244" s="106" t="str">
        <f>VLOOKUP(Tabela1[[#This Row],[Koda predmeta]],Tabela13[[Course/Subject code]:[Note]],4,FALSE)</f>
        <v>Department of Sociology</v>
      </c>
      <c r="T244" s="106" t="str">
        <f>VLOOKUP(Tabela1[[#This Row],[Koda predmeta]],Tabela13[[Course/Subject code]:[Note]],7,FALSE)</f>
        <v>Winter</v>
      </c>
      <c r="U244" s="106">
        <f>VLOOKUP(Tabela1[[#This Row],[Koda predmeta]],Tabela13[[Course/Subject code]:[Note]],10,FALSE)</f>
        <v>0</v>
      </c>
      <c r="V244" s="106">
        <f>VLOOKUP(Tabela1[[#This Row],[Koda predmeta]],Tabela13[[Course/Subject code]:[Note]],11,FALSE)</f>
        <v>0</v>
      </c>
      <c r="W244" s="124"/>
    </row>
    <row r="245" spans="1:23" s="73" customFormat="1" hidden="1" x14ac:dyDescent="0.25">
      <c r="A245" s="125"/>
      <c r="B245" s="147" t="s">
        <v>1213</v>
      </c>
      <c r="C245" s="147" t="s">
        <v>2573</v>
      </c>
      <c r="D245" s="109" t="s">
        <v>2572</v>
      </c>
      <c r="E245" s="109" t="str">
        <f>IFERROR(VLOOKUP(Tabela1[[#This Row],[Priimek]],'Seznam prijav AIPS'!$F$2:$W$100,11,FALSE),"")</f>
        <v>laura.mmf23@gmail.com</v>
      </c>
      <c r="F245" s="164" t="s">
        <v>2727</v>
      </c>
      <c r="G245" s="147" t="s">
        <v>2194</v>
      </c>
      <c r="H245" s="147" t="str">
        <f>VLOOKUP(Tabela1[[#This Row],[Fakulteta koda]],Sporazumi!$C$2:$K$237,2,FALSE)</f>
        <v xml:space="preserve">UNIVERSIDAD DE GRANADA </v>
      </c>
      <c r="I245" s="152" t="s">
        <v>1763</v>
      </c>
      <c r="J245" s="109" t="str">
        <f>VLOOKUP(Tabela1[[#This Row],[Fakulteta koda]],Sporazumi!$C$2:$K$237,6,FALSE)</f>
        <v>Psychology </v>
      </c>
      <c r="K245" s="112">
        <f>VLOOKUP(Tabela1[[#This Row],[Fakulteta koda]],Sporazumi!$C$2:$K$237,9,FALSE)</f>
        <v>2</v>
      </c>
      <c r="L245" s="150" t="s">
        <v>648</v>
      </c>
      <c r="M245" s="150" t="str">
        <f>VLOOKUP(Tabela1[[#This Row],[Koda predmeta]],Tabela13[[Course/Subject code]:[Note]],2,FALSE)</f>
        <v>ŠPORT IN HUMANISTIKA</v>
      </c>
      <c r="N245" s="150" t="str">
        <f>VLOOKUP(Tabela1[[#This Row],[Koda predmeta]],Tabela13[[Course/Subject code]:[Note]],3,FALSE)</f>
        <v>SPORT AND HUMANITIES</v>
      </c>
      <c r="O245" s="113"/>
      <c r="P245" s="113" t="str">
        <f>IF(VLOOKUP(Tabela1[[#This Row],[Koda predmeta]],Tabela13[[Course/Subject code]:[Note]],9,FALSE)&gt;0,VLOOKUP(Tabela1[[#This Row],[Koda predmeta]],Tabela13[[Course/Subject code]:[Note]],9,FALSE),"")</f>
        <v/>
      </c>
      <c r="Q245" s="113" t="str">
        <f>IFERROR(Tabela1[[#This Row],[Kvote na predmetu]]-COUNTIFS(L:L,Tabela1[[#This Row],[Koda predmeta]],O:O,""),"")</f>
        <v/>
      </c>
      <c r="R245" s="109"/>
      <c r="S245" s="109" t="str">
        <f>VLOOKUP(Tabela1[[#This Row],[Koda predmeta]],Tabela13[[Course/Subject code]:[Note]],4,FALSE)</f>
        <v>Department of Philosophy</v>
      </c>
      <c r="T245" s="109" t="str">
        <f>VLOOKUP(Tabela1[[#This Row],[Koda predmeta]],Tabela13[[Course/Subject code]:[Note]],7,FALSE)</f>
        <v>Winter</v>
      </c>
      <c r="U245" s="109">
        <f>VLOOKUP(Tabela1[[#This Row],[Koda predmeta]],Tabela13[[Course/Subject code]:[Note]],10,FALSE)</f>
        <v>0</v>
      </c>
      <c r="V245" s="109" t="str">
        <f>VLOOKUP(Tabela1[[#This Row],[Koda predmeta]],Tabela13[[Course/Subject code]:[Note]],11,FALSE)</f>
        <v>Elective course. Subject to availability at the beginning of the semester.</v>
      </c>
      <c r="W245" s="127"/>
    </row>
    <row r="246" spans="1:23" s="73" customFormat="1" ht="1.5" hidden="1" customHeight="1" x14ac:dyDescent="0.25">
      <c r="A246" s="125"/>
      <c r="B246" s="147" t="s">
        <v>1213</v>
      </c>
      <c r="C246" s="147" t="s">
        <v>2573</v>
      </c>
      <c r="D246" s="109" t="s">
        <v>2572</v>
      </c>
      <c r="E246" s="109" t="str">
        <f>IFERROR(VLOOKUP(Tabela1[[#This Row],[Priimek]],'Seznam prijav AIPS'!$F$2:$W$100,11,FALSE),"")</f>
        <v>laura.mmf23@gmail.com</v>
      </c>
      <c r="F246" s="164" t="s">
        <v>2727</v>
      </c>
      <c r="G246" s="147" t="s">
        <v>2194</v>
      </c>
      <c r="H246" s="147" t="str">
        <f>VLOOKUP(Tabela1[[#This Row],[Fakulteta koda]],Sporazumi!$C$2:$K$237,2,FALSE)</f>
        <v xml:space="preserve">UNIVERSIDAD DE GRANADA </v>
      </c>
      <c r="I246" s="152" t="s">
        <v>1763</v>
      </c>
      <c r="J246" s="109" t="str">
        <f>VLOOKUP(Tabela1[[#This Row],[Fakulteta koda]],Sporazumi!$C$2:$K$237,6,FALSE)</f>
        <v>Psychology </v>
      </c>
      <c r="K246" s="112">
        <f>VLOOKUP(Tabela1[[#This Row],[Fakulteta koda]],Sporazumi!$C$2:$K$237,9,FALSE)</f>
        <v>2</v>
      </c>
      <c r="L246" s="150" t="s">
        <v>602</v>
      </c>
      <c r="M246" s="109" t="str">
        <f>VLOOKUP(Tabela1[[#This Row],[Koda predmeta]],Tabela13[[Course/Subject code]:[Note]],2,FALSE)</f>
        <v>DILEME SPOZNANJA</v>
      </c>
      <c r="N246" s="109" t="str">
        <f>VLOOKUP(Tabela1[[#This Row],[Koda predmeta]],Tabela13[[Course/Subject code]:[Note]],3,FALSE)</f>
        <v>THE DILEMMAS OF KNOWLEDGE</v>
      </c>
      <c r="O246" s="113"/>
      <c r="P246" s="113" t="str">
        <f>IF(VLOOKUP(Tabela1[[#This Row],[Koda predmeta]],Tabela13[[Course/Subject code]:[Note]],9,FALSE)&gt;0,VLOOKUP(Tabela1[[#This Row],[Koda predmeta]],Tabela13[[Course/Subject code]:[Note]],9,FALSE),"")</f>
        <v/>
      </c>
      <c r="Q246" s="113" t="str">
        <f>IFERROR(Tabela1[[#This Row],[Kvote na predmetu]]-COUNTIFS(L:L,Tabela1[[#This Row],[Koda predmeta]],O:O,""),"")</f>
        <v/>
      </c>
      <c r="R246" s="109"/>
      <c r="S246" s="109" t="str">
        <f>VLOOKUP(Tabela1[[#This Row],[Koda predmeta]],Tabela13[[Course/Subject code]:[Note]],4,FALSE)</f>
        <v>Department of Philosophy</v>
      </c>
      <c r="T246" s="109" t="str">
        <f>VLOOKUP(Tabela1[[#This Row],[Koda predmeta]],Tabela13[[Course/Subject code]:[Note]],7,FALSE)</f>
        <v>Winter</v>
      </c>
      <c r="U246" s="109">
        <f>VLOOKUP(Tabela1[[#This Row],[Koda predmeta]],Tabela13[[Course/Subject code]:[Note]],10,FALSE)</f>
        <v>0</v>
      </c>
      <c r="V246" s="109">
        <f>VLOOKUP(Tabela1[[#This Row],[Koda predmeta]],Tabela13[[Course/Subject code]:[Note]],11,FALSE)</f>
        <v>0</v>
      </c>
      <c r="W246" s="127"/>
    </row>
    <row r="247" spans="1:23" s="106" customFormat="1" x14ac:dyDescent="0.25">
      <c r="A247" s="110"/>
      <c r="B247" s="122" t="s">
        <v>1213</v>
      </c>
      <c r="C247" s="123" t="s">
        <v>2191</v>
      </c>
      <c r="D247" s="107" t="s">
        <v>2192</v>
      </c>
      <c r="E247" s="106" t="str">
        <f>IFERROR(VLOOKUP(Tabela1[[#This Row],[Priimek]],'Seznam prijav AIPS'!$F$2:$W$100,11,FALSE),"")</f>
        <v>icperez149@gmail.com</v>
      </c>
      <c r="F247" s="144" t="s">
        <v>2193</v>
      </c>
      <c r="G247" s="122" t="s">
        <v>2194</v>
      </c>
      <c r="H247" s="122" t="str">
        <f>VLOOKUP(Tabela1[[#This Row],[Fakulteta koda]],Sporazumi!$C$2:$K$237,2,FALSE)</f>
        <v>UNIVERSIDAD DE MALAGA</v>
      </c>
      <c r="I247" s="123" t="s">
        <v>1763</v>
      </c>
      <c r="J247" s="106" t="str">
        <f>VLOOKUP(Tabela1[[#This Row],[Fakulteta koda]],Sporazumi!$C$2:$K$237,6,FALSE)</f>
        <v>Psychology</v>
      </c>
      <c r="K247" s="108">
        <f>VLOOKUP(Tabela1[[#This Row],[Fakulteta koda]],Sporazumi!$C$2:$K$237,9,FALSE)</f>
        <v>5</v>
      </c>
      <c r="L247" s="204" t="s">
        <v>475</v>
      </c>
      <c r="M247" s="106" t="str">
        <f>VLOOKUP(Tabela1[[#This Row],[Koda predmeta]],Tabela13[[Course/Subject code]:[Note]],2,FALSE)</f>
        <v>UVOD V RAZVOJNO PSIHOLOGIJO</v>
      </c>
      <c r="N247" s="106" t="str">
        <f>VLOOKUP(Tabela1[[#This Row],[Koda predmeta]],Tabela13[[Course/Subject code]:[Note]],3,FALSE)</f>
        <v>INTRODUCTION TO DEVELOPMENTAL PSYCHOLOGY</v>
      </c>
      <c r="O247" s="101"/>
      <c r="P247" s="103">
        <f>IF(VLOOKUP(Tabela1[[#This Row],[Koda predmeta]],Tabela13[[Course/Subject code]:[Note]],9,FALSE)&gt;0,VLOOKUP(Tabela1[[#This Row],[Koda predmeta]],Tabela13[[Course/Subject code]:[Note]],9,FALSE),"")</f>
        <v>5</v>
      </c>
      <c r="Q247" s="103">
        <f>IFERROR(Tabela1[[#This Row],[Kvote na predmetu]]-COUNTIFS(L:L,Tabela1[[#This Row],[Koda predmeta]],O:O,""),"")</f>
        <v>0</v>
      </c>
      <c r="S247" s="106" t="str">
        <f>VLOOKUP(Tabela1[[#This Row],[Koda predmeta]],Tabela13[[Course/Subject code]:[Note]],4,FALSE)</f>
        <v>Department of Psychology</v>
      </c>
      <c r="T247" s="106" t="str">
        <f>VLOOKUP(Tabela1[[#This Row],[Koda predmeta]],Tabela13[[Course/Subject code]:[Note]],7,FALSE)</f>
        <v>Winter</v>
      </c>
      <c r="U247" s="106" t="str">
        <f>VLOOKUP(Tabela1[[#This Row],[Koda predmeta]],Tabela13[[Course/Subject code]:[Note]],10,FALSE)</f>
        <v>Only for students of Psychology; in the form of individual consultations for Erasmus students</v>
      </c>
      <c r="V247" s="106">
        <f>VLOOKUP(Tabela1[[#This Row],[Koda predmeta]],Tabela13[[Course/Subject code]:[Note]],11,FALSE)</f>
        <v>0</v>
      </c>
      <c r="W247" s="124"/>
    </row>
    <row r="248" spans="1:23" s="106" customFormat="1" hidden="1" x14ac:dyDescent="0.25">
      <c r="A248" s="125"/>
      <c r="B248" s="147" t="s">
        <v>1213</v>
      </c>
      <c r="C248" s="150" t="s">
        <v>2269</v>
      </c>
      <c r="D248" s="109" t="s">
        <v>2268</v>
      </c>
      <c r="E248" s="109" t="str">
        <f>IFERROR(VLOOKUP(Tabela1[[#This Row],[Priimek]],'Seznam prijav AIPS'!$F$2:$W$100,11,FALSE),"")</f>
        <v>lavi.giordi@gmail.com</v>
      </c>
      <c r="F248" s="109" t="s">
        <v>2726</v>
      </c>
      <c r="G248" s="147" t="s">
        <v>2194</v>
      </c>
      <c r="H248" s="147" t="str">
        <f>VLOOKUP(Tabela1[[#This Row],[Fakulteta koda]],Sporazumi!$C$2:$K$237,2,FALSE)</f>
        <v>UNIVERSITA CATTOLICA DEL SACRO CUORE</v>
      </c>
      <c r="I248" s="152" t="s">
        <v>2272</v>
      </c>
      <c r="J248" s="109" t="str">
        <f>VLOOKUP(Tabela1[[#This Row],[Fakulteta koda]],Sporazumi!$C$2:$K$237,6,FALSE)</f>
        <v>Psychology</v>
      </c>
      <c r="K248" s="112">
        <f>VLOOKUP(Tabela1[[#This Row],[Fakulteta koda]],Sporazumi!$C$2:$K$237,9,FALSE)</f>
        <v>1</v>
      </c>
      <c r="L248" s="141" t="s">
        <v>501</v>
      </c>
      <c r="M248" s="109" t="str">
        <f>VLOOKUP(Tabela1[[#This Row],[Koda predmeta]],Tabela13[[Course/Subject code]:[Note]],2,FALSE)</f>
        <v>ZGODOVINA PSIHIČNEGA</v>
      </c>
      <c r="N248" s="109" t="str">
        <f>VLOOKUP(Tabela1[[#This Row],[Koda predmeta]],Tabela13[[Course/Subject code]:[Note]],3,FALSE)</f>
        <v>HISTORY OF THE MENTAL</v>
      </c>
      <c r="O248" s="113"/>
      <c r="P248" s="113" t="str">
        <f>IF(VLOOKUP(Tabela1[[#This Row],[Koda predmeta]],Tabela13[[Course/Subject code]:[Note]],9,FALSE)&gt;0,VLOOKUP(Tabela1[[#This Row],[Koda predmeta]],Tabela13[[Course/Subject code]:[Note]],9,FALSE),"")</f>
        <v/>
      </c>
      <c r="Q248" s="113" t="str">
        <f>IFERROR(Tabela1[[#This Row],[Kvote na predmetu]]-COUNTIFS(L:L,Tabela1[[#This Row],[Koda predmeta]],O:O,""),"")</f>
        <v/>
      </c>
      <c r="R248" s="109"/>
      <c r="S248" s="109" t="str">
        <f>VLOOKUP(Tabela1[[#This Row],[Koda predmeta]],Tabela13[[Course/Subject code]:[Note]],4,FALSE)</f>
        <v>Department of Psychology</v>
      </c>
      <c r="T248" s="109" t="str">
        <f>VLOOKUP(Tabela1[[#This Row],[Koda predmeta]],Tabela13[[Course/Subject code]:[Note]],7,FALSE)</f>
        <v>Winter</v>
      </c>
      <c r="U248" s="109">
        <f>VLOOKUP(Tabela1[[#This Row],[Koda predmeta]],Tabela13[[Course/Subject code]:[Note]],10,FALSE)</f>
        <v>0</v>
      </c>
      <c r="V248" s="109">
        <f>VLOOKUP(Tabela1[[#This Row],[Koda predmeta]],Tabela13[[Course/Subject code]:[Note]],11,FALSE)</f>
        <v>0</v>
      </c>
      <c r="W248" s="127"/>
    </row>
    <row r="249" spans="1:23" s="106" customFormat="1" hidden="1" x14ac:dyDescent="0.25">
      <c r="A249" s="125"/>
      <c r="B249" s="147" t="s">
        <v>1213</v>
      </c>
      <c r="C249" s="150" t="s">
        <v>2269</v>
      </c>
      <c r="D249" s="109" t="s">
        <v>2268</v>
      </c>
      <c r="E249" s="109" t="str">
        <f>IFERROR(VLOOKUP(Tabela1[[#This Row],[Priimek]],'Seznam prijav AIPS'!$F$2:$W$100,11,FALSE),"")</f>
        <v>lavi.giordi@gmail.com</v>
      </c>
      <c r="F249" s="109" t="s">
        <v>2726</v>
      </c>
      <c r="G249" s="147" t="s">
        <v>2194</v>
      </c>
      <c r="H249" s="147" t="str">
        <f>VLOOKUP(Tabela1[[#This Row],[Fakulteta koda]],Sporazumi!$C$2:$K$237,2,FALSE)</f>
        <v>UNIVERSITA CATTOLICA DEL SACRO CUORE</v>
      </c>
      <c r="I249" s="152" t="s">
        <v>2272</v>
      </c>
      <c r="J249" s="109" t="str">
        <f>VLOOKUP(Tabela1[[#This Row],[Fakulteta koda]],Sporazumi!$C$2:$K$237,6,FALSE)</f>
        <v>Psychology</v>
      </c>
      <c r="K249" s="112">
        <f>VLOOKUP(Tabela1[[#This Row],[Fakulteta koda]],Sporazumi!$C$2:$K$237,9,FALSE)</f>
        <v>1</v>
      </c>
      <c r="L249" s="141" t="s">
        <v>505</v>
      </c>
      <c r="M249" s="109" t="str">
        <f>VLOOKUP(Tabela1[[#This Row],[Koda predmeta]],Tabela13[[Course/Subject code]:[Note]],2,FALSE)</f>
        <v>KRITIČNO MIŠLJENJE Z OSNOVAMI ARGUMENTACIJE</v>
      </c>
      <c r="N249" s="109" t="str">
        <f>VLOOKUP(Tabela1[[#This Row],[Koda predmeta]],Tabela13[[Course/Subject code]:[Note]],3,FALSE)</f>
        <v>CRITICAL THINKING WITH ELEMENTARY ARGUMENTATION</v>
      </c>
      <c r="O249" s="113"/>
      <c r="P249" s="113" t="str">
        <f>IF(VLOOKUP(Tabela1[[#This Row],[Koda predmeta]],Tabela13[[Course/Subject code]:[Note]],9,FALSE)&gt;0,VLOOKUP(Tabela1[[#This Row],[Koda predmeta]],Tabela13[[Course/Subject code]:[Note]],9,FALSE),"")</f>
        <v/>
      </c>
      <c r="Q249" s="113" t="str">
        <f>IFERROR(Tabela1[[#This Row],[Kvote na predmetu]]-COUNTIFS(L:L,Tabela1[[#This Row],[Koda predmeta]],O:O,""),"")</f>
        <v/>
      </c>
      <c r="R249" s="109"/>
      <c r="S249" s="109" t="str">
        <f>VLOOKUP(Tabela1[[#This Row],[Koda predmeta]],Tabela13[[Course/Subject code]:[Note]],4,FALSE)</f>
        <v>Department of Psychology</v>
      </c>
      <c r="T249" s="109" t="str">
        <f>VLOOKUP(Tabela1[[#This Row],[Koda predmeta]],Tabela13[[Course/Subject code]:[Note]],7,FALSE)</f>
        <v>Winter</v>
      </c>
      <c r="U249" s="109">
        <f>VLOOKUP(Tabela1[[#This Row],[Koda predmeta]],Tabela13[[Course/Subject code]:[Note]],10,FALSE)</f>
        <v>0</v>
      </c>
      <c r="V249" s="109" t="str">
        <f>VLOOKUP(Tabela1[[#This Row],[Koda predmeta]],Tabela13[[Course/Subject code]:[Note]],11,FALSE)</f>
        <v>Elective course. Subject to availability at the beginning of the semester.</v>
      </c>
      <c r="W249" s="127"/>
    </row>
    <row r="250" spans="1:23" s="109" customFormat="1" x14ac:dyDescent="0.25">
      <c r="A250" s="162"/>
      <c r="B250" s="122" t="s">
        <v>1213</v>
      </c>
      <c r="C250" s="122" t="s">
        <v>2573</v>
      </c>
      <c r="D250" s="119" t="s">
        <v>2572</v>
      </c>
      <c r="E250" s="106" t="str">
        <f>IFERROR(VLOOKUP(Tabela1[[#This Row],[Priimek]],'Seznam prijav AIPS'!$F$2:$W$100,11,FALSE),"")</f>
        <v>laura.mmf23@gmail.com</v>
      </c>
      <c r="F250" s="143" t="s">
        <v>2727</v>
      </c>
      <c r="G250" s="122" t="s">
        <v>2194</v>
      </c>
      <c r="H250" s="122" t="str">
        <f>VLOOKUP(Tabela1[[#This Row],[Fakulteta koda]],Sporazumi!$C$2:$K$237,2,FALSE)</f>
        <v xml:space="preserve">UNIVERSIDAD DE GRANADA </v>
      </c>
      <c r="I250" s="123" t="s">
        <v>1763</v>
      </c>
      <c r="J250" s="106" t="str">
        <f>VLOOKUP(Tabela1[[#This Row],[Fakulteta koda]],Sporazumi!$C$2:$K$237,6,FALSE)</f>
        <v>Psychology </v>
      </c>
      <c r="K250" s="108">
        <f>VLOOKUP(Tabela1[[#This Row],[Fakulteta koda]],Sporazumi!$C$2:$K$237,9,FALSE)</f>
        <v>2</v>
      </c>
      <c r="L250" s="119" t="s">
        <v>475</v>
      </c>
      <c r="M250" s="122" t="str">
        <f>VLOOKUP(Tabela1[[#This Row],[Koda predmeta]],Tabela13[[Course/Subject code]:[Note]],2,FALSE)</f>
        <v>UVOD V RAZVOJNO PSIHOLOGIJO</v>
      </c>
      <c r="N250" s="122" t="str">
        <f>VLOOKUP(Tabela1[[#This Row],[Koda predmeta]],Tabela13[[Course/Subject code]:[Note]],3,FALSE)</f>
        <v>INTRODUCTION TO DEVELOPMENTAL PSYCHOLOGY</v>
      </c>
      <c r="O250" s="168"/>
      <c r="P250" s="168">
        <f>IF(VLOOKUP(Tabela1[[#This Row],[Koda predmeta]],Tabela13[[Course/Subject code]:[Note]],9,FALSE)&gt;0,VLOOKUP(Tabela1[[#This Row],[Koda predmeta]],Tabela13[[Course/Subject code]:[Note]],9,FALSE),"")</f>
        <v>5</v>
      </c>
      <c r="Q250" s="168">
        <f>IFERROR(Tabela1[[#This Row],[Kvote na predmetu]]-COUNTIFS(L:L,Tabela1[[#This Row],[Koda predmeta]],O:O,""),"")</f>
        <v>0</v>
      </c>
      <c r="R250" s="122"/>
      <c r="S250" s="122" t="str">
        <f>VLOOKUP(Tabela1[[#This Row],[Koda predmeta]],Tabela13[[Course/Subject code]:[Note]],4,FALSE)</f>
        <v>Department of Psychology</v>
      </c>
      <c r="T250" s="122" t="str">
        <f>VLOOKUP(Tabela1[[#This Row],[Koda predmeta]],Tabela13[[Course/Subject code]:[Note]],7,FALSE)</f>
        <v>Winter</v>
      </c>
      <c r="U250" s="122" t="str">
        <f>VLOOKUP(Tabela1[[#This Row],[Koda predmeta]],Tabela13[[Course/Subject code]:[Note]],10,FALSE)</f>
        <v>Only for students of Psychology; in the form of individual consultations for Erasmus students</v>
      </c>
      <c r="V250" s="122">
        <f>VLOOKUP(Tabela1[[#This Row],[Koda predmeta]],Tabela13[[Course/Subject code]:[Note]],11,FALSE)</f>
        <v>0</v>
      </c>
      <c r="W250" s="171"/>
    </row>
    <row r="251" spans="1:23" s="29" customFormat="1" hidden="1" x14ac:dyDescent="0.25">
      <c r="A251" s="75"/>
      <c r="B251" s="148" t="s">
        <v>1209</v>
      </c>
      <c r="C251" s="149" t="s">
        <v>3013</v>
      </c>
      <c r="D251" s="151" t="s">
        <v>3012</v>
      </c>
      <c r="E251" s="76" t="s">
        <v>3014</v>
      </c>
      <c r="F251" s="77"/>
      <c r="G251" s="148" t="s">
        <v>2745</v>
      </c>
      <c r="H251" s="148" t="s">
        <v>3015</v>
      </c>
      <c r="I251" s="149" t="s">
        <v>1391</v>
      </c>
      <c r="J251" s="76" t="s">
        <v>3016</v>
      </c>
      <c r="K251" s="78" t="e">
        <f>VLOOKUP(Tabela1[[#This Row],[Fakulteta koda]],Sporazumi!$C$2:$K$237,9,FALSE)</f>
        <v>#N/A</v>
      </c>
      <c r="L251" s="79" t="s">
        <v>648</v>
      </c>
      <c r="M251" s="76" t="str">
        <f>VLOOKUP(Tabela1[[#This Row],[Koda predmeta]],Tabela13[[Course/Subject code]:[Note]],2,FALSE)</f>
        <v>ŠPORT IN HUMANISTIKA</v>
      </c>
      <c r="N251" s="76" t="str">
        <f>VLOOKUP(Tabela1[[#This Row],[Koda predmeta]],Tabela13[[Course/Subject code]:[Note]],3,FALSE)</f>
        <v>SPORT AND HUMANITIES</v>
      </c>
      <c r="O251" s="80"/>
      <c r="P251" s="81" t="str">
        <f>IF(VLOOKUP(Tabela1[[#This Row],[Koda predmeta]],Tabela13[[Course/Subject code]:[Note]],9,FALSE)&gt;0,VLOOKUP(Tabela1[[#This Row],[Koda predmeta]],Tabela13[[Course/Subject code]:[Note]],9,FALSE),"")</f>
        <v/>
      </c>
      <c r="Q251" s="82" t="str">
        <f>IFERROR(Tabela1[[#This Row],[Kvote na predmetu]]-COUNTIFS(L:L,Tabela1[[#This Row],[Koda predmeta]],O:O,""),"")</f>
        <v/>
      </c>
      <c r="R251" s="76"/>
      <c r="S251" s="76" t="str">
        <f>VLOOKUP(Tabela1[[#This Row],[Koda predmeta]],Tabela13[[Course/Subject code]:[Note]],4,FALSE)</f>
        <v>Department of Philosophy</v>
      </c>
      <c r="T251" s="76" t="str">
        <f>VLOOKUP(Tabela1[[#This Row],[Koda predmeta]],Tabela13[[Course/Subject code]:[Note]],7,FALSE)</f>
        <v>Winter</v>
      </c>
      <c r="U251" s="76">
        <f>VLOOKUP(Tabela1[[#This Row],[Koda predmeta]],Tabela13[[Course/Subject code]:[Note]],10,FALSE)</f>
        <v>0</v>
      </c>
      <c r="V251" s="76" t="str">
        <f>VLOOKUP(Tabela1[[#This Row],[Koda predmeta]],Tabela13[[Course/Subject code]:[Note]],11,FALSE)</f>
        <v>Elective course. Subject to availability at the beginning of the semester.</v>
      </c>
      <c r="W251" s="83"/>
    </row>
    <row r="252" spans="1:23" s="106" customFormat="1" hidden="1" x14ac:dyDescent="0.25">
      <c r="A252" s="110"/>
      <c r="B252" s="122" t="s">
        <v>1213</v>
      </c>
      <c r="C252" s="123" t="s">
        <v>2030</v>
      </c>
      <c r="D252" s="120" t="s">
        <v>2029</v>
      </c>
      <c r="E252" s="106" t="str">
        <f>IFERROR(VLOOKUP(Tabela1[[#This Row],[Priimek]],'Seznam prijav AIPS'!$F$2:$W$100,11,FALSE),"")</f>
        <v>luaeva01@ucm.es</v>
      </c>
      <c r="F252" s="143" t="s">
        <v>2217</v>
      </c>
      <c r="G252" s="122" t="s">
        <v>2218</v>
      </c>
      <c r="H252" s="122" t="str">
        <f>VLOOKUP(Tabela1[[#This Row],[Fakulteta koda]],Sporazumi!$C$2:$K$237,2,FALSE)</f>
        <v>UNIVERSIDAD COMPLUTENSE DE MADRID</v>
      </c>
      <c r="I252" s="123" t="s">
        <v>1763</v>
      </c>
      <c r="J252" s="106" t="str">
        <f>VLOOKUP(Tabela1[[#This Row],[Fakulteta koda]],Sporazumi!$C$2:$K$237,6,FALSE)</f>
        <v>Philosophy and ethics</v>
      </c>
      <c r="K252" s="108">
        <f>VLOOKUP(Tabela1[[#This Row],[Fakulteta koda]],Sporazumi!$C$2:$K$237,9,FALSE)</f>
        <v>2</v>
      </c>
      <c r="L252" s="115" t="s">
        <v>445</v>
      </c>
      <c r="M252" s="106" t="str">
        <f>VLOOKUP(Tabela1[[#This Row],[Koda predmeta]],Tabela13[[Course/Subject code]:[Note]],2,FALSE)</f>
        <v>KULTURA IN OSEBNOST</v>
      </c>
      <c r="N252" s="106" t="str">
        <f>VLOOKUP(Tabela1[[#This Row],[Koda predmeta]],Tabela13[[Course/Subject code]:[Note]],3,FALSE)</f>
        <v>CULTURE AND PERSONALITY</v>
      </c>
      <c r="O252" s="101"/>
      <c r="P252" s="103" t="str">
        <f>IF(VLOOKUP(Tabela1[[#This Row],[Koda predmeta]],Tabela13[[Course/Subject code]:[Note]],9,FALSE)&gt;0,VLOOKUP(Tabela1[[#This Row],[Koda predmeta]],Tabela13[[Course/Subject code]:[Note]],9,FALSE),"")</f>
        <v/>
      </c>
      <c r="Q252" s="103" t="str">
        <f>IFERROR(Tabela1[[#This Row],[Kvote na predmetu]]-COUNTIFS(L:L,Tabela1[[#This Row],[Koda predmeta]],O:O,""),"")</f>
        <v/>
      </c>
      <c r="S252" s="106" t="str">
        <f>VLOOKUP(Tabela1[[#This Row],[Koda predmeta]],Tabela13[[Course/Subject code]:[Note]],4,FALSE)</f>
        <v>Department of Sociology</v>
      </c>
      <c r="T252" s="106" t="str">
        <f>VLOOKUP(Tabela1[[#This Row],[Koda predmeta]],Tabela13[[Course/Subject code]:[Note]],7,FALSE)</f>
        <v>Winter</v>
      </c>
      <c r="U252" s="106">
        <f>VLOOKUP(Tabela1[[#This Row],[Koda predmeta]],Tabela13[[Course/Subject code]:[Note]],10,FALSE)</f>
        <v>0</v>
      </c>
      <c r="V252" s="106" t="str">
        <f>VLOOKUP(Tabela1[[#This Row],[Koda predmeta]],Tabela13[[Course/Subject code]:[Note]],11,FALSE)</f>
        <v>Elective course. Subject to availability at the beginning of the semester.</v>
      </c>
      <c r="W252" s="124"/>
    </row>
    <row r="253" spans="1:23" s="109" customFormat="1" hidden="1" x14ac:dyDescent="0.25">
      <c r="A253" s="110"/>
      <c r="B253" s="122" t="s">
        <v>1213</v>
      </c>
      <c r="C253" s="123" t="s">
        <v>2030</v>
      </c>
      <c r="D253" s="120" t="s">
        <v>2029</v>
      </c>
      <c r="E253" s="106" t="str">
        <f>IFERROR(VLOOKUP(Tabela1[[#This Row],[Priimek]],'Seznam prijav AIPS'!$F$2:$W$100,11,FALSE),"")</f>
        <v>luaeva01@ucm.es</v>
      </c>
      <c r="F253" s="143" t="s">
        <v>2217</v>
      </c>
      <c r="G253" s="122" t="s">
        <v>2218</v>
      </c>
      <c r="H253" s="122" t="str">
        <f>VLOOKUP(Tabela1[[#This Row],[Fakulteta koda]],Sporazumi!$C$2:$K$237,2,FALSE)</f>
        <v>UNIVERSIDAD COMPLUTENSE DE MADRID</v>
      </c>
      <c r="I253" s="123" t="s">
        <v>1763</v>
      </c>
      <c r="J253" s="106" t="str">
        <f>VLOOKUP(Tabela1[[#This Row],[Fakulteta koda]],Sporazumi!$C$2:$K$237,6,FALSE)</f>
        <v>Philosophy and ethics</v>
      </c>
      <c r="K253" s="108">
        <f>VLOOKUP(Tabela1[[#This Row],[Fakulteta koda]],Sporazumi!$C$2:$K$237,9,FALSE)</f>
        <v>2</v>
      </c>
      <c r="L253" s="115" t="s">
        <v>1071</v>
      </c>
      <c r="M253" s="106" t="str">
        <f>VLOOKUP(Tabela1[[#This Row],[Koda predmeta]],Tabela13[[Course/Subject code]:[Note]],2,FALSE)</f>
        <v>SVETOVNA KNJIŽEVNOST</v>
      </c>
      <c r="N253" s="106" t="str">
        <f>VLOOKUP(Tabela1[[#This Row],[Koda predmeta]],Tabela13[[Course/Subject code]:[Note]],3,FALSE)</f>
        <v>WORLD LITERATURE</v>
      </c>
      <c r="O253" s="101"/>
      <c r="P253" s="103" t="str">
        <f>IF(VLOOKUP(Tabela1[[#This Row],[Koda predmeta]],Tabela13[[Course/Subject code]:[Note]],9,FALSE)&gt;0,VLOOKUP(Tabela1[[#This Row],[Koda predmeta]],Tabela13[[Course/Subject code]:[Note]],9,FALSE),"")</f>
        <v/>
      </c>
      <c r="Q253" s="103" t="str">
        <f>IFERROR(Tabela1[[#This Row],[Kvote na predmetu]]-COUNTIFS(L:L,Tabela1[[#This Row],[Koda predmeta]],O:O,""),"")</f>
        <v/>
      </c>
      <c r="R253" s="106"/>
      <c r="S253" s="106" t="str">
        <f>VLOOKUP(Tabela1[[#This Row],[Koda predmeta]],Tabela13[[Course/Subject code]:[Note]],4,FALSE)</f>
        <v>Department of Slavic Languages and Literature</v>
      </c>
      <c r="T253" s="106" t="str">
        <f>VLOOKUP(Tabela1[[#This Row],[Koda predmeta]],Tabela13[[Course/Subject code]:[Note]],7,FALSE)</f>
        <v>Summer</v>
      </c>
      <c r="U253" s="106" t="str">
        <f>VLOOKUP(Tabela1[[#This Row],[Koda predmeta]],Tabela13[[Course/Subject code]:[Note]],10,FALSE)</f>
        <v>Individual consultations for Erasmus students; with the option of joining classes in Slovenian language</v>
      </c>
      <c r="V253" s="106">
        <f>VLOOKUP(Tabela1[[#This Row],[Koda predmeta]],Tabela13[[Course/Subject code]:[Note]],11,FALSE)</f>
        <v>0</v>
      </c>
      <c r="W253" s="124"/>
    </row>
    <row r="254" spans="1:23" s="106" customFormat="1" hidden="1" x14ac:dyDescent="0.25">
      <c r="A254" s="162"/>
      <c r="B254" s="122" t="s">
        <v>1213</v>
      </c>
      <c r="C254" s="120" t="s">
        <v>2030</v>
      </c>
      <c r="D254" s="120" t="s">
        <v>2029</v>
      </c>
      <c r="E254" s="122" t="str">
        <f>IFERROR(VLOOKUP(Tabela1[[#This Row],[Priimek]],'Seznam prijav AIPS'!$F$2:$W$100,11,FALSE),"")</f>
        <v>luaeva01@ucm.es</v>
      </c>
      <c r="F254" s="143" t="s">
        <v>2217</v>
      </c>
      <c r="G254" s="122" t="s">
        <v>2218</v>
      </c>
      <c r="H254" s="122" t="str">
        <f>VLOOKUP(Tabela1[[#This Row],[Fakulteta koda]],Sporazumi!$C$2:$K$237,2,FALSE)</f>
        <v>UNIVERSIDAD COMPLUTENSE DE MADRID</v>
      </c>
      <c r="I254" s="123" t="s">
        <v>1763</v>
      </c>
      <c r="J254" s="122" t="str">
        <f>VLOOKUP(Tabela1[[#This Row],[Fakulteta koda]],Sporazumi!$C$2:$K$237,6,FALSE)</f>
        <v>Philosophy and ethics</v>
      </c>
      <c r="K254" s="165">
        <f>VLOOKUP(Tabela1[[#This Row],[Fakulteta koda]],Sporazumi!$C$2:$K$237,9,FALSE)</f>
        <v>2</v>
      </c>
      <c r="L254" s="204" t="s">
        <v>635</v>
      </c>
      <c r="M254" s="122" t="str">
        <f>VLOOKUP(Tabela1[[#This Row],[Koda predmeta]],Tabela13[[Course/Subject code]:[Note]],2,FALSE)</f>
        <v>ESTETIKA</v>
      </c>
      <c r="N254" s="122" t="str">
        <f>VLOOKUP(Tabela1[[#This Row],[Koda predmeta]],Tabela13[[Course/Subject code]:[Note]],3,FALSE)</f>
        <v>AESTHETICS</v>
      </c>
      <c r="O254" s="222"/>
      <c r="P254" s="168" t="str">
        <f>IF(VLOOKUP(Tabela1[[#This Row],[Koda predmeta]],Tabela13[[Course/Subject code]:[Note]],9,FALSE)&gt;0,VLOOKUP(Tabela1[[#This Row],[Koda predmeta]],Tabela13[[Course/Subject code]:[Note]],9,FALSE),"")</f>
        <v/>
      </c>
      <c r="Q254" s="168" t="str">
        <f>IFERROR(Tabela1[[#This Row],[Kvote na predmetu]]-COUNTIFS(L:L,Tabela1[[#This Row],[Koda predmeta]],O:O,""),"")</f>
        <v/>
      </c>
      <c r="R254" s="122"/>
      <c r="S254" s="122" t="str">
        <f>VLOOKUP(Tabela1[[#This Row],[Koda predmeta]],Tabela13[[Course/Subject code]:[Note]],4,FALSE)</f>
        <v>Department of Philosophy</v>
      </c>
      <c r="T254" s="122" t="str">
        <f>VLOOKUP(Tabela1[[#This Row],[Koda predmeta]],Tabela13[[Course/Subject code]:[Note]],7,FALSE)</f>
        <v>Summer</v>
      </c>
      <c r="U254" s="122">
        <f>VLOOKUP(Tabela1[[#This Row],[Koda predmeta]],Tabela13[[Course/Subject code]:[Note]],10,FALSE)</f>
        <v>0</v>
      </c>
      <c r="V254" s="122">
        <f>VLOOKUP(Tabela1[[#This Row],[Koda predmeta]],Tabela13[[Course/Subject code]:[Note]],11,FALSE)</f>
        <v>0</v>
      </c>
      <c r="W254" s="171"/>
    </row>
    <row r="255" spans="1:23" s="109" customFormat="1" hidden="1" x14ac:dyDescent="0.25">
      <c r="A255" s="125"/>
      <c r="B255" s="147" t="s">
        <v>1213</v>
      </c>
      <c r="C255" s="150" t="s">
        <v>2677</v>
      </c>
      <c r="D255" s="150" t="s">
        <v>2424</v>
      </c>
      <c r="E255" s="147" t="str">
        <f>IFERROR(VLOOKUP(Tabela1[[#This Row],[Priimek]],'Seznam prijav AIPS'!$F$2:$W$100,11,FALSE),"")</f>
        <v>mtmoya0905@gmail.com</v>
      </c>
      <c r="F255" s="109" t="s">
        <v>2725</v>
      </c>
      <c r="G255" s="147" t="s">
        <v>2194</v>
      </c>
      <c r="H255" s="109" t="str">
        <f>VLOOKUP(Tabela1[[#This Row],[Fakulteta koda]],Sporazumi!$C$2:$K$237,2,FALSE)</f>
        <v>UNIVERSITAT ROVIRA I VIRGILI</v>
      </c>
      <c r="I255" s="152" t="s">
        <v>1763</v>
      </c>
      <c r="J255" s="147" t="str">
        <f>VLOOKUP(Tabela1[[#This Row],[Fakulteta koda]],Sporazumi!$C$2:$K$237,6,FALSE)</f>
        <v>Language acquisition</v>
      </c>
      <c r="K255" s="197">
        <f>VLOOKUP(Tabela1[[#This Row],[Fakulteta koda]],Sporazumi!$C$2:$K$237,9,FALSE)</f>
        <v>5</v>
      </c>
      <c r="L255" s="97" t="s">
        <v>1097</v>
      </c>
      <c r="M255" s="109" t="str">
        <f>VLOOKUP(Tabela1[[#This Row],[Koda predmeta]],Tabela13[[Course/Subject code]:[Note]],2,FALSE)</f>
        <v>IZBRANA POGLAVJA IZ MEDKULTURNE ANALIZE DRUŽB</v>
      </c>
      <c r="N255" s="109" t="str">
        <f>VLOOKUP(Tabela1[[#This Row],[Koda predmeta]],Tabela13[[Course/Subject code]:[Note]],3,FALSE)</f>
        <v>ADVANCED CHARPTERS FROM CROSS-CULTURAL ANALYSIS OF SOCIETIES</v>
      </c>
      <c r="O255" s="113"/>
      <c r="P255" s="113" t="str">
        <f>IF(VLOOKUP(Tabela1[[#This Row],[Koda predmeta]],Tabela13[[Course/Subject code]:[Note]],9,FALSE)&gt;0,VLOOKUP(Tabela1[[#This Row],[Koda predmeta]],Tabela13[[Course/Subject code]:[Note]],9,FALSE),"")</f>
        <v/>
      </c>
      <c r="Q255" s="113" t="str">
        <f>IFERROR(Tabela1[[#This Row],[Kvote na predmetu]]-COUNTIFS(L:L,Tabela1[[#This Row],[Koda predmeta]],O:O,""),"")</f>
        <v/>
      </c>
      <c r="S255" s="109" t="str">
        <f>VLOOKUP(Tabela1[[#This Row],[Koda predmeta]],Tabela13[[Course/Subject code]:[Note]],4,FALSE)</f>
        <v>Department of Sociology</v>
      </c>
      <c r="T255" s="109" t="str">
        <f>VLOOKUP(Tabela1[[#This Row],[Koda predmeta]],Tabela13[[Course/Subject code]:[Note]],7,FALSE)</f>
        <v>Winter</v>
      </c>
      <c r="U255" s="109">
        <f>VLOOKUP(Tabela1[[#This Row],[Koda predmeta]],Tabela13[[Course/Subject code]:[Note]],10,FALSE)</f>
        <v>0</v>
      </c>
      <c r="V255" s="109">
        <f>VLOOKUP(Tabela1[[#This Row],[Koda predmeta]],Tabela13[[Course/Subject code]:[Note]],11,FALSE)</f>
        <v>0</v>
      </c>
      <c r="W255" s="127"/>
    </row>
    <row r="256" spans="1:23" s="23" customFormat="1" x14ac:dyDescent="0.25">
      <c r="A256" s="110"/>
      <c r="B256" s="122" t="s">
        <v>1213</v>
      </c>
      <c r="C256" s="119" t="s">
        <v>2269</v>
      </c>
      <c r="D256" s="119" t="s">
        <v>2268</v>
      </c>
      <c r="E256" s="122" t="str">
        <f>IFERROR(VLOOKUP(Tabela1[[#This Row],[Priimek]],'Seznam prijav AIPS'!$F$2:$W$100,11,FALSE),"")</f>
        <v>lavi.giordi@gmail.com</v>
      </c>
      <c r="F256" s="106" t="s">
        <v>2726</v>
      </c>
      <c r="G256" s="122" t="s">
        <v>2194</v>
      </c>
      <c r="H256" s="106" t="str">
        <f>VLOOKUP(Tabela1[[#This Row],[Fakulteta koda]],Sporazumi!$C$2:$K$237,2,FALSE)</f>
        <v>UNIVERSITA CATTOLICA DEL SACRO CUORE</v>
      </c>
      <c r="I256" s="123" t="s">
        <v>2272</v>
      </c>
      <c r="J256" s="122" t="str">
        <f>VLOOKUP(Tabela1[[#This Row],[Fakulteta koda]],Sporazumi!$C$2:$K$237,6,FALSE)</f>
        <v>Psychology</v>
      </c>
      <c r="K256" s="165">
        <f>VLOOKUP(Tabela1[[#This Row],[Fakulteta koda]],Sporazumi!$C$2:$K$237,9,FALSE)</f>
        <v>1</v>
      </c>
      <c r="L256" s="98" t="s">
        <v>475</v>
      </c>
      <c r="M256" s="106" t="str">
        <f>VLOOKUP(Tabela1[[#This Row],[Koda predmeta]],Tabela13[[Course/Subject code]:[Note]],2,FALSE)</f>
        <v>UVOD V RAZVOJNO PSIHOLOGIJO</v>
      </c>
      <c r="N256" s="106" t="str">
        <f>VLOOKUP(Tabela1[[#This Row],[Koda predmeta]],Tabela13[[Course/Subject code]:[Note]],3,FALSE)</f>
        <v>INTRODUCTION TO DEVELOPMENTAL PSYCHOLOGY</v>
      </c>
      <c r="O256" s="103"/>
      <c r="P256" s="103">
        <f>IF(VLOOKUP(Tabela1[[#This Row],[Koda predmeta]],Tabela13[[Course/Subject code]:[Note]],9,FALSE)&gt;0,VLOOKUP(Tabela1[[#This Row],[Koda predmeta]],Tabela13[[Course/Subject code]:[Note]],9,FALSE),"")</f>
        <v>5</v>
      </c>
      <c r="Q256" s="103">
        <f>IFERROR(Tabela1[[#This Row],[Kvote na predmetu]]-COUNTIFS(L:L,Tabela1[[#This Row],[Koda predmeta]],O:O,""),"")</f>
        <v>0</v>
      </c>
      <c r="R256" s="106"/>
      <c r="S256" s="106" t="str">
        <f>VLOOKUP(Tabela1[[#This Row],[Koda predmeta]],Tabela13[[Course/Subject code]:[Note]],4,FALSE)</f>
        <v>Department of Psychology</v>
      </c>
      <c r="T256" s="106" t="str">
        <f>VLOOKUP(Tabela1[[#This Row],[Koda predmeta]],Tabela13[[Course/Subject code]:[Note]],7,FALSE)</f>
        <v>Winter</v>
      </c>
      <c r="U256" s="106" t="str">
        <f>VLOOKUP(Tabela1[[#This Row],[Koda predmeta]],Tabela13[[Course/Subject code]:[Note]],10,FALSE)</f>
        <v>Only for students of Psychology; in the form of individual consultations for Erasmus students</v>
      </c>
      <c r="V256" s="106">
        <f>VLOOKUP(Tabela1[[#This Row],[Koda predmeta]],Tabela13[[Course/Subject code]:[Note]],11,FALSE)</f>
        <v>0</v>
      </c>
      <c r="W256" s="124"/>
    </row>
    <row r="257" spans="1:23" s="23" customFormat="1" hidden="1" x14ac:dyDescent="0.25">
      <c r="A257" s="110"/>
      <c r="B257" s="122" t="s">
        <v>1213</v>
      </c>
      <c r="C257" s="119" t="s">
        <v>2677</v>
      </c>
      <c r="D257" s="119" t="s">
        <v>2424</v>
      </c>
      <c r="E257" s="122" t="str">
        <f>IFERROR(VLOOKUP(Tabela1[[#This Row],[Priimek]],'Seznam prijav AIPS'!$F$2:$W$100,11,FALSE),"")</f>
        <v>mtmoya0905@gmail.com</v>
      </c>
      <c r="F257" s="106" t="s">
        <v>2725</v>
      </c>
      <c r="G257" s="122" t="s">
        <v>2194</v>
      </c>
      <c r="H257" s="106" t="str">
        <f>VLOOKUP(Tabela1[[#This Row],[Fakulteta koda]],Sporazumi!$C$2:$K$237,2,FALSE)</f>
        <v>UNIVERSITAT ROVIRA I VIRGILI</v>
      </c>
      <c r="I257" s="123" t="s">
        <v>1763</v>
      </c>
      <c r="J257" s="122" t="str">
        <f>VLOOKUP(Tabela1[[#This Row],[Fakulteta koda]],Sporazumi!$C$2:$K$237,6,FALSE)</f>
        <v>Language acquisition</v>
      </c>
      <c r="K257" s="165">
        <f>VLOOKUP(Tabela1[[#This Row],[Fakulteta koda]],Sporazumi!$C$2:$K$237,9,FALSE)</f>
        <v>5</v>
      </c>
      <c r="L257" s="106" t="s">
        <v>505</v>
      </c>
      <c r="M257" s="106" t="str">
        <f>VLOOKUP(Tabela1[[#This Row],[Koda predmeta]],Tabela13[[Course/Subject code]:[Note]],2,FALSE)</f>
        <v>KRITIČNO MIŠLJENJE Z OSNOVAMI ARGUMENTACIJE</v>
      </c>
      <c r="N257" s="106" t="str">
        <f>VLOOKUP(Tabela1[[#This Row],[Koda predmeta]],Tabela13[[Course/Subject code]:[Note]],3,FALSE)</f>
        <v>CRITICAL THINKING WITH ELEMENTARY ARGUMENTATION</v>
      </c>
      <c r="O257" s="103"/>
      <c r="P257" s="103" t="str">
        <f>IF(VLOOKUP(Tabela1[[#This Row],[Koda predmeta]],Tabela13[[Course/Subject code]:[Note]],9,FALSE)&gt;0,VLOOKUP(Tabela1[[#This Row],[Koda predmeta]],Tabela13[[Course/Subject code]:[Note]],9,FALSE),"")</f>
        <v/>
      </c>
      <c r="Q257" s="103" t="str">
        <f>IFERROR(Tabela1[[#This Row],[Kvote na predmetu]]-COUNTIFS(L:L,Tabela1[[#This Row],[Koda predmeta]],O:O,""),"")</f>
        <v/>
      </c>
      <c r="R257" s="106"/>
      <c r="S257" s="106" t="str">
        <f>VLOOKUP(Tabela1[[#This Row],[Koda predmeta]],Tabela13[[Course/Subject code]:[Note]],4,FALSE)</f>
        <v>Department of Psychology</v>
      </c>
      <c r="T257" s="106" t="str">
        <f>VLOOKUP(Tabela1[[#This Row],[Koda predmeta]],Tabela13[[Course/Subject code]:[Note]],7,FALSE)</f>
        <v>Winter</v>
      </c>
      <c r="U257" s="106">
        <f>VLOOKUP(Tabela1[[#This Row],[Koda predmeta]],Tabela13[[Course/Subject code]:[Note]],10,FALSE)</f>
        <v>0</v>
      </c>
      <c r="V257" s="106" t="str">
        <f>VLOOKUP(Tabela1[[#This Row],[Koda predmeta]],Tabela13[[Course/Subject code]:[Note]],11,FALSE)</f>
        <v>Elective course. Subject to availability at the beginning of the semester.</v>
      </c>
      <c r="W257" s="124"/>
    </row>
    <row r="258" spans="1:23" s="116" customFormat="1" hidden="1" x14ac:dyDescent="0.25">
      <c r="A258" s="110"/>
      <c r="B258" s="106" t="s">
        <v>1213</v>
      </c>
      <c r="C258" s="119" t="s">
        <v>2677</v>
      </c>
      <c r="D258" s="119" t="s">
        <v>2424</v>
      </c>
      <c r="E258" s="106" t="str">
        <f>IFERROR(VLOOKUP(Tabela1[[#This Row],[Priimek]],'Seznam prijav AIPS'!$F$2:$W$100,11,FALSE),"")</f>
        <v>mtmoya0905@gmail.com</v>
      </c>
      <c r="F258" s="106" t="s">
        <v>2725</v>
      </c>
      <c r="G258" s="106" t="s">
        <v>2194</v>
      </c>
      <c r="H258" s="106" t="str">
        <f>VLOOKUP(Tabela1[[#This Row],[Fakulteta koda]],Sporazumi!$C$2:$K$237,2,FALSE)</f>
        <v>UNIVERSITAT ROVIRA I VIRGILI</v>
      </c>
      <c r="I258" s="107" t="s">
        <v>1763</v>
      </c>
      <c r="J258" s="106" t="str">
        <f>VLOOKUP(Tabela1[[#This Row],[Fakulteta koda]],Sporazumi!$C$2:$K$237,6,FALSE)</f>
        <v>Language acquisition</v>
      </c>
      <c r="K258" s="108">
        <f>VLOOKUP(Tabela1[[#This Row],[Fakulteta koda]],Sporazumi!$C$2:$K$237,9,FALSE)</f>
        <v>5</v>
      </c>
      <c r="L258" s="119" t="s">
        <v>445</v>
      </c>
      <c r="M258" s="106" t="str">
        <f>VLOOKUP(Tabela1[[#This Row],[Koda predmeta]],Tabela13[[Course/Subject code]:[Note]],2,FALSE)</f>
        <v>KULTURA IN OSEBNOST</v>
      </c>
      <c r="N258" s="106" t="str">
        <f>VLOOKUP(Tabela1[[#This Row],[Koda predmeta]],Tabela13[[Course/Subject code]:[Note]],3,FALSE)</f>
        <v>CULTURE AND PERSONALITY</v>
      </c>
      <c r="O258" s="103"/>
      <c r="P258" s="103" t="str">
        <f>IF(VLOOKUP(Tabela1[[#This Row],[Koda predmeta]],Tabela13[[Course/Subject code]:[Note]],9,FALSE)&gt;0,VLOOKUP(Tabela1[[#This Row],[Koda predmeta]],Tabela13[[Course/Subject code]:[Note]],9,FALSE),"")</f>
        <v/>
      </c>
      <c r="Q258" s="103" t="str">
        <f>IFERROR(Tabela1[[#This Row],[Kvote na predmetu]]-COUNTIFS(L:L,Tabela1[[#This Row],[Koda predmeta]],O:O,""),"")</f>
        <v/>
      </c>
      <c r="R258" s="106"/>
      <c r="S258" s="106" t="str">
        <f>VLOOKUP(Tabela1[[#This Row],[Koda predmeta]],Tabela13[[Course/Subject code]:[Note]],4,FALSE)</f>
        <v>Department of Sociology</v>
      </c>
      <c r="T258" s="106" t="str">
        <f>VLOOKUP(Tabela1[[#This Row],[Koda predmeta]],Tabela13[[Course/Subject code]:[Note]],7,FALSE)</f>
        <v>Winter</v>
      </c>
      <c r="U258" s="106">
        <f>VLOOKUP(Tabela1[[#This Row],[Koda predmeta]],Tabela13[[Course/Subject code]:[Note]],10,FALSE)</f>
        <v>0</v>
      </c>
      <c r="V258" s="106" t="str">
        <f>VLOOKUP(Tabela1[[#This Row],[Koda predmeta]],Tabela13[[Course/Subject code]:[Note]],11,FALSE)</f>
        <v>Elective course. Subject to availability at the beginning of the semester.</v>
      </c>
      <c r="W258" s="124"/>
    </row>
    <row r="259" spans="1:23" s="17" customFormat="1" hidden="1" x14ac:dyDescent="0.25">
      <c r="A259" s="125"/>
      <c r="B259" s="109" t="s">
        <v>1213</v>
      </c>
      <c r="C259" s="150" t="s">
        <v>2677</v>
      </c>
      <c r="D259" s="150" t="s">
        <v>2424</v>
      </c>
      <c r="E259" s="109" t="str">
        <f>IFERROR(VLOOKUP(Tabela1[[#This Row],[Priimek]],'Seznam prijav AIPS'!$F$2:$W$100,11,FALSE),"")</f>
        <v>mtmoya0905@gmail.com</v>
      </c>
      <c r="F259" s="109" t="s">
        <v>2725</v>
      </c>
      <c r="G259" s="109" t="s">
        <v>2194</v>
      </c>
      <c r="H259" s="109" t="str">
        <f>VLOOKUP(Tabela1[[#This Row],[Fakulteta koda]],Sporazumi!$C$2:$K$237,2,FALSE)</f>
        <v>UNIVERSITAT ROVIRA I VIRGILI</v>
      </c>
      <c r="I259" s="111" t="s">
        <v>1763</v>
      </c>
      <c r="J259" s="109" t="str">
        <f>VLOOKUP(Tabela1[[#This Row],[Fakulteta koda]],Sporazumi!$C$2:$K$237,6,FALSE)</f>
        <v>Language acquisition</v>
      </c>
      <c r="K259" s="112">
        <f>VLOOKUP(Tabela1[[#This Row],[Fakulteta koda]],Sporazumi!$C$2:$K$237,9,FALSE)</f>
        <v>5</v>
      </c>
      <c r="L259" s="150" t="s">
        <v>465</v>
      </c>
      <c r="M259" s="109" t="str">
        <f>VLOOKUP(Tabela1[[#This Row],[Koda predmeta]],Tabela13[[Course/Subject code]:[Note]],2,FALSE)</f>
        <v>SOCIALNA ANTROPOLOGIJA I</v>
      </c>
      <c r="N259" s="109" t="str">
        <f>VLOOKUP(Tabela1[[#This Row],[Koda predmeta]],Tabela13[[Course/Subject code]:[Note]],3,FALSE)</f>
        <v>SOCIAL ANTHROPOLOGY I</v>
      </c>
      <c r="O259" s="113"/>
      <c r="P259" s="113" t="str">
        <f>IF(VLOOKUP(Tabela1[[#This Row],[Koda predmeta]],Tabela13[[Course/Subject code]:[Note]],9,FALSE)&gt;0,VLOOKUP(Tabela1[[#This Row],[Koda predmeta]],Tabela13[[Course/Subject code]:[Note]],9,FALSE),"")</f>
        <v/>
      </c>
      <c r="Q259" s="113" t="str">
        <f>IFERROR(Tabela1[[#This Row],[Kvote na predmetu]]-COUNTIFS(L:L,Tabela1[[#This Row],[Koda predmeta]],O:O,""),"")</f>
        <v/>
      </c>
      <c r="R259" s="109"/>
      <c r="S259" s="109" t="str">
        <f>VLOOKUP(Tabela1[[#This Row],[Koda predmeta]],Tabela13[[Course/Subject code]:[Note]],4,FALSE)</f>
        <v>Department of Sociology</v>
      </c>
      <c r="T259" s="109" t="str">
        <f>VLOOKUP(Tabela1[[#This Row],[Koda predmeta]],Tabela13[[Course/Subject code]:[Note]],7,FALSE)</f>
        <v>Winter</v>
      </c>
      <c r="U259" s="109">
        <f>VLOOKUP(Tabela1[[#This Row],[Koda predmeta]],Tabela13[[Course/Subject code]:[Note]],10,FALSE)</f>
        <v>0</v>
      </c>
      <c r="V259" s="109">
        <f>VLOOKUP(Tabela1[[#This Row],[Koda predmeta]],Tabela13[[Course/Subject code]:[Note]],11,FALSE)</f>
        <v>0</v>
      </c>
      <c r="W259" s="127"/>
    </row>
    <row r="260" spans="1:23" s="17" customFormat="1" x14ac:dyDescent="0.25">
      <c r="A260" s="38"/>
      <c r="B260" s="13" t="s">
        <v>1213</v>
      </c>
      <c r="C260" s="65" t="s">
        <v>2284</v>
      </c>
      <c r="D260" s="65" t="s">
        <v>2283</v>
      </c>
      <c r="E260" s="13" t="str">
        <f>IFERROR(VLOOKUP(Tabela1[[#This Row],[Priimek]],'Seznam prijav AIPS'!$F$2:$W$100,11,FALSE),"")</f>
        <v>milicaarlov05@gmail.com</v>
      </c>
      <c r="F260" s="40"/>
      <c r="G260" s="13" t="s">
        <v>2194</v>
      </c>
      <c r="H260" s="13" t="s">
        <v>2738</v>
      </c>
      <c r="I260" s="39" t="s">
        <v>2739</v>
      </c>
      <c r="J260" s="13"/>
      <c r="K260" s="14"/>
      <c r="L260" s="69" t="s">
        <v>475</v>
      </c>
      <c r="M260" s="13" t="str">
        <f>VLOOKUP(Tabela1[[#This Row],[Koda predmeta]],Tabela13[[Course/Subject code]:[Note]],2,FALSE)</f>
        <v>UVOD V RAZVOJNO PSIHOLOGIJO</v>
      </c>
      <c r="N260" s="13" t="str">
        <f>VLOOKUP(Tabela1[[#This Row],[Koda predmeta]],Tabela13[[Course/Subject code]:[Note]],3,FALSE)</f>
        <v>INTRODUCTION TO DEVELOPMENTAL PSYCHOLOGY</v>
      </c>
      <c r="O260" s="32"/>
      <c r="P260" s="16">
        <f>IF(VLOOKUP(Tabela1[[#This Row],[Koda predmeta]],Tabela13[[Course/Subject code]:[Note]],9,FALSE)&gt;0,VLOOKUP(Tabela1[[#This Row],[Koda predmeta]],Tabela13[[Course/Subject code]:[Note]],9,FALSE),"")</f>
        <v>5</v>
      </c>
      <c r="Q260" s="33">
        <f>IFERROR(Tabela1[[#This Row],[Kvote na predmetu]]-COUNTIFS(L:L,Tabela1[[#This Row],[Koda predmeta]],O:O,""),"")</f>
        <v>0</v>
      </c>
      <c r="R260" s="13"/>
      <c r="S260" s="13" t="str">
        <f>VLOOKUP(Tabela1[[#This Row],[Koda predmeta]],Tabela13[[Course/Subject code]:[Note]],4,FALSE)</f>
        <v>Department of Psychology</v>
      </c>
      <c r="T260" s="13" t="str">
        <f>VLOOKUP(Tabela1[[#This Row],[Koda predmeta]],Tabela13[[Course/Subject code]:[Note]],7,FALSE)</f>
        <v>Winter</v>
      </c>
      <c r="U260" s="13" t="str">
        <f>VLOOKUP(Tabela1[[#This Row],[Koda predmeta]],Tabela13[[Course/Subject code]:[Note]],10,FALSE)</f>
        <v>Only for students of Psychology; in the form of individual consultations for Erasmus students</v>
      </c>
      <c r="V260" s="13">
        <f>VLOOKUP(Tabela1[[#This Row],[Koda predmeta]],Tabela13[[Course/Subject code]:[Note]],11,FALSE)</f>
        <v>0</v>
      </c>
      <c r="W260" s="41"/>
    </row>
    <row r="261" spans="1:23" s="17" customFormat="1" x14ac:dyDescent="0.25">
      <c r="A261" s="49"/>
      <c r="B261" s="17" t="s">
        <v>1213</v>
      </c>
      <c r="C261" s="64" t="s">
        <v>1875</v>
      </c>
      <c r="D261" s="64" t="s">
        <v>1874</v>
      </c>
      <c r="E261" s="17" t="str">
        <f>IFERROR(VLOOKUP(Tabela1[[#This Row],[Priimek]],'Seznam prijav AIPS'!$F$2:$W$100,11,FALSE),"")</f>
        <v>aenesozalp@gmail.com</v>
      </c>
      <c r="F261" s="19" t="s">
        <v>1741</v>
      </c>
      <c r="G261" s="17" t="s">
        <v>2190</v>
      </c>
      <c r="H261" s="43" t="str">
        <f>VLOOKUP(Tabela1[[#This Row],[Fakulteta koda]],Sporazumi!$C$2:$K$237,2,FALSE)</f>
        <v>KAFKAS UNIVERSITESI</v>
      </c>
      <c r="I261" s="18" t="s">
        <v>1760</v>
      </c>
      <c r="J261" s="43" t="str">
        <f>VLOOKUP(Tabela1[[#This Row],[Fakulteta koda]],Sporazumi!$C$2:$K$237,6,FALSE)</f>
        <v>Education</v>
      </c>
      <c r="K261" s="46" t="str">
        <f>VLOOKUP(Tabela1[[#This Row],[Fakulteta koda]],Sporazumi!$C$2:$K$237,9,FALSE)</f>
        <v>*</v>
      </c>
      <c r="L261" s="64" t="s">
        <v>67</v>
      </c>
      <c r="M261" s="17" t="str">
        <f>VLOOKUP(Tabela1[[#This Row],[Koda predmeta]],Tabela13[[Course/Subject code]:[Note]],2,FALSE)</f>
        <v>UVOD V ŠTUDIJ ANGLEŠKE KNJIŽEVNOSTI</v>
      </c>
      <c r="N261" s="17" t="str">
        <f>VLOOKUP(Tabela1[[#This Row],[Koda predmeta]],Tabela13[[Course/Subject code]:[Note]],3,FALSE)</f>
        <v>INTRODUCTION TO ENGLISH LITERARY STUDIES</v>
      </c>
      <c r="O261" s="21"/>
      <c r="P261" s="22">
        <f>IF(VLOOKUP(Tabela1[[#This Row],[Koda predmeta]],Tabela13[[Course/Subject code]:[Note]],9,FALSE)&gt;0,VLOOKUP(Tabela1[[#This Row],[Koda predmeta]],Tabela13[[Course/Subject code]:[Note]],9,FALSE),"")</f>
        <v>8</v>
      </c>
      <c r="Q261" s="22">
        <f>IFERROR(Tabela1[[#This Row],[Kvote na predmetu]]-COUNTIFS(L:L,Tabela1[[#This Row],[Koda predmeta]],O:O,""),"")</f>
        <v>-2</v>
      </c>
      <c r="S261" s="17" t="str">
        <f>VLOOKUP(Tabela1[[#This Row],[Koda predmeta]],Tabela13[[Course/Subject code]:[Note]],4,FALSE)</f>
        <v>Department of English and American Studies</v>
      </c>
      <c r="T261" s="17" t="str">
        <f>VLOOKUP(Tabela1[[#This Row],[Koda predmeta]],Tabela13[[Course/Subject code]:[Note]],7,FALSE)</f>
        <v>Winter</v>
      </c>
      <c r="U261" s="17" t="str">
        <f>VLOOKUP(Tabela1[[#This Row],[Koda predmeta]],Tabela13[[Course/Subject code]:[Note]],10,FALSE)</f>
        <v>Only students of English</v>
      </c>
      <c r="V261" s="17">
        <f>VLOOKUP(Tabela1[[#This Row],[Koda predmeta]],Tabela13[[Course/Subject code]:[Note]],11,FALSE)</f>
        <v>0</v>
      </c>
      <c r="W261" s="41"/>
    </row>
    <row r="262" spans="1:23" s="17" customFormat="1" hidden="1" x14ac:dyDescent="0.25">
      <c r="A262" s="96"/>
      <c r="B262" s="97" t="s">
        <v>1213</v>
      </c>
      <c r="C262" s="142" t="s">
        <v>2425</v>
      </c>
      <c r="D262" s="142" t="s">
        <v>2424</v>
      </c>
      <c r="E262" s="97" t="str">
        <f>IFERROR(VLOOKUP(Tabela1[[#This Row],[Priimek]],'Seznam prijav AIPS'!$F$2:$W$100,11,FALSE),"")</f>
        <v>mcastrotorres317@gmail.com</v>
      </c>
      <c r="F262" s="99" t="s">
        <v>2727</v>
      </c>
      <c r="G262" s="97" t="s">
        <v>3021</v>
      </c>
      <c r="H262" s="97" t="str">
        <f>VLOOKUP(Tabela1[[#This Row],[Fakulteta koda]],Sporazumi!$C$2:$K$237,2,FALSE)</f>
        <v xml:space="preserve">UNIVERSIDAD DE GRANADA </v>
      </c>
      <c r="I262" s="98" t="s">
        <v>1763</v>
      </c>
      <c r="J262" s="97" t="s">
        <v>3022</v>
      </c>
      <c r="K262" s="100">
        <f>VLOOKUP(Tabela1[[#This Row],[Fakulteta koda]],Sporazumi!$C$2:$K$237,9,FALSE)</f>
        <v>2</v>
      </c>
      <c r="L262" s="142" t="s">
        <v>519</v>
      </c>
      <c r="M262" s="97" t="str">
        <f>VLOOKUP(Tabela1[[#This Row],[Koda predmeta]],Tabela13[[Course/Subject code]:[Note]],2,FALSE)</f>
        <v>TEORIJA KNJIŽEVNOSTI</v>
      </c>
      <c r="N262" s="97" t="str">
        <f>VLOOKUP(Tabela1[[#This Row],[Koda predmeta]],Tabela13[[Course/Subject code]:[Note]],3,FALSE)</f>
        <v>THEORY OF LITERATURE</v>
      </c>
      <c r="O262" s="101"/>
      <c r="P262" s="102" t="str">
        <f>IF(VLOOKUP(Tabela1[[#This Row],[Koda predmeta]],Tabela13[[Course/Subject code]:[Note]],9,FALSE)&gt;0,VLOOKUP(Tabela1[[#This Row],[Koda predmeta]],Tabela13[[Course/Subject code]:[Note]],9,FALSE),"")</f>
        <v/>
      </c>
      <c r="Q262" s="103" t="str">
        <f>IFERROR(Tabela1[[#This Row],[Kvote na predmetu]]-COUNTIFS(L:L,Tabela1[[#This Row],[Koda predmeta]],O:O,""),"")</f>
        <v/>
      </c>
      <c r="R262" s="97"/>
      <c r="S262" s="97" t="str">
        <f>VLOOKUP(Tabela1[[#This Row],[Koda predmeta]],Tabela13[[Course/Subject code]:[Note]],4,FALSE)</f>
        <v>Department of Slavic Languages and Literature</v>
      </c>
      <c r="T262" s="97" t="str">
        <f>VLOOKUP(Tabela1[[#This Row],[Koda predmeta]],Tabela13[[Course/Subject code]:[Note]],7,FALSE)</f>
        <v>Winter</v>
      </c>
      <c r="U262" s="97" t="str">
        <f>VLOOKUP(Tabela1[[#This Row],[Koda predmeta]],Tabela13[[Course/Subject code]:[Note]],10,FALSE)</f>
        <v>Individual consultations for Erasmus students; with the option of joining classes in Slovenian language</v>
      </c>
      <c r="V262" s="97">
        <f>VLOOKUP(Tabela1[[#This Row],[Koda predmeta]],Tabela13[[Course/Subject code]:[Note]],11,FALSE)</f>
        <v>0</v>
      </c>
      <c r="W262" s="104"/>
    </row>
    <row r="263" spans="1:23" s="17" customFormat="1" hidden="1" x14ac:dyDescent="0.25">
      <c r="A263" s="96"/>
      <c r="B263" s="97" t="s">
        <v>1213</v>
      </c>
      <c r="C263" s="142" t="s">
        <v>2425</v>
      </c>
      <c r="D263" s="142" t="s">
        <v>2424</v>
      </c>
      <c r="E263" s="97" t="str">
        <f>IFERROR(VLOOKUP(Tabela1[[#This Row],[Priimek]],'Seznam prijav AIPS'!$F$2:$W$100,11,FALSE),"")</f>
        <v>mcastrotorres317@gmail.com</v>
      </c>
      <c r="F263" s="99" t="s">
        <v>2727</v>
      </c>
      <c r="G263" s="97" t="s">
        <v>3021</v>
      </c>
      <c r="H263" s="97" t="str">
        <f>VLOOKUP(Tabela1[[#This Row],[Fakulteta koda]],Sporazumi!$C$2:$K$237,2,FALSE)</f>
        <v xml:space="preserve">UNIVERSIDAD DE GRANADA </v>
      </c>
      <c r="I263" s="98" t="s">
        <v>1763</v>
      </c>
      <c r="J263" s="97" t="s">
        <v>3022</v>
      </c>
      <c r="K263" s="100">
        <f>VLOOKUP(Tabela1[[#This Row],[Fakulteta koda]],Sporazumi!$C$2:$K$237,9,FALSE)</f>
        <v>2</v>
      </c>
      <c r="L263" s="142" t="s">
        <v>461</v>
      </c>
      <c r="M263" s="97" t="str">
        <f>VLOOKUP(Tabela1[[#This Row],[Koda predmeta]],Tabela13[[Course/Subject code]:[Note]],2,FALSE)</f>
        <v>ANALIZA DRUŽBOSLOVNIH IN HUMANISTIČNIH BESEDIL</v>
      </c>
      <c r="N263" s="97" t="str">
        <f>VLOOKUP(Tabela1[[#This Row],[Koda predmeta]],Tabela13[[Course/Subject code]:[Note]],3,FALSE)</f>
        <v>ANALYSES OF SCIENTIFIC TEXTS FROM HUMANITIES AND SOCIAL SCIENCES</v>
      </c>
      <c r="O263" s="101"/>
      <c r="P263" s="102" t="str">
        <f>IF(VLOOKUP(Tabela1[[#This Row],[Koda predmeta]],Tabela13[[Course/Subject code]:[Note]],9,FALSE)&gt;0,VLOOKUP(Tabela1[[#This Row],[Koda predmeta]],Tabela13[[Course/Subject code]:[Note]],9,FALSE),"")</f>
        <v/>
      </c>
      <c r="Q263" s="103" t="str">
        <f>IFERROR(Tabela1[[#This Row],[Kvote na predmetu]]-COUNTIFS(L:L,Tabela1[[#This Row],[Koda predmeta]],O:O,""),"")</f>
        <v/>
      </c>
      <c r="R263" s="97"/>
      <c r="S263" s="97" t="str">
        <f>VLOOKUP(Tabela1[[#This Row],[Koda predmeta]],Tabela13[[Course/Subject code]:[Note]],4,FALSE)</f>
        <v>Department of Sociology</v>
      </c>
      <c r="T263" s="97" t="str">
        <f>VLOOKUP(Tabela1[[#This Row],[Koda predmeta]],Tabela13[[Course/Subject code]:[Note]],7,FALSE)</f>
        <v>Winter</v>
      </c>
      <c r="U263" s="97">
        <f>VLOOKUP(Tabela1[[#This Row],[Koda predmeta]],Tabela13[[Course/Subject code]:[Note]],10,FALSE)</f>
        <v>0</v>
      </c>
      <c r="V263" s="97">
        <f>VLOOKUP(Tabela1[[#This Row],[Koda predmeta]],Tabela13[[Course/Subject code]:[Note]],11,FALSE)</f>
        <v>0</v>
      </c>
      <c r="W263" s="104"/>
    </row>
    <row r="264" spans="1:23" s="17" customFormat="1" hidden="1" x14ac:dyDescent="0.25">
      <c r="A264" s="96"/>
      <c r="B264" s="97" t="s">
        <v>1213</v>
      </c>
      <c r="C264" s="142" t="s">
        <v>2425</v>
      </c>
      <c r="D264" s="142" t="s">
        <v>2424</v>
      </c>
      <c r="E264" s="97" t="str">
        <f>IFERROR(VLOOKUP(Tabela1[[#This Row],[Priimek]],'Seznam prijav AIPS'!$F$2:$W$100,11,FALSE),"")</f>
        <v>mcastrotorres317@gmail.com</v>
      </c>
      <c r="F264" s="99" t="s">
        <v>2727</v>
      </c>
      <c r="G264" s="97" t="s">
        <v>3021</v>
      </c>
      <c r="H264" s="97" t="str">
        <f>VLOOKUP(Tabela1[[#This Row],[Fakulteta koda]],Sporazumi!$C$2:$K$237,2,FALSE)</f>
        <v xml:space="preserve">UNIVERSIDAD DE GRANADA </v>
      </c>
      <c r="I264" s="98" t="s">
        <v>1763</v>
      </c>
      <c r="J264" s="97" t="s">
        <v>3022</v>
      </c>
      <c r="K264" s="100">
        <f>VLOOKUP(Tabela1[[#This Row],[Fakulteta koda]],Sporazumi!$C$2:$K$237,9,FALSE)</f>
        <v>2</v>
      </c>
      <c r="L264" s="142" t="s">
        <v>268</v>
      </c>
      <c r="M264" s="97" t="str">
        <f>VLOOKUP(Tabela1[[#This Row],[Koda predmeta]],Tabela13[[Course/Subject code]:[Note]],2,FALSE)</f>
        <v>UVOD V ANGLEŠKO LITERATURO ZA PREVAJALCE IN TOLMAČE</v>
      </c>
      <c r="N264" s="97" t="str">
        <f>VLOOKUP(Tabela1[[#This Row],[Koda predmeta]],Tabela13[[Course/Subject code]:[Note]],3,FALSE)</f>
        <v>INTRODUCTION TO ENGLISH LITERATURE FOR TRANSLATORS AND INTERPRETERS</v>
      </c>
      <c r="O264" s="101"/>
      <c r="P264" s="102" t="str">
        <f>IF(VLOOKUP(Tabela1[[#This Row],[Koda predmeta]],Tabela13[[Course/Subject code]:[Note]],9,FALSE)&gt;0,VLOOKUP(Tabela1[[#This Row],[Koda predmeta]],Tabela13[[Course/Subject code]:[Note]],9,FALSE),"")</f>
        <v/>
      </c>
      <c r="Q264" s="103" t="str">
        <f>IFERROR(Tabela1[[#This Row],[Kvote na predmetu]]-COUNTIFS(L:L,Tabela1[[#This Row],[Koda predmeta]],O:O,""),"")</f>
        <v/>
      </c>
      <c r="R264" s="97"/>
      <c r="S264" s="97" t="str">
        <f>VLOOKUP(Tabela1[[#This Row],[Koda predmeta]],Tabela13[[Course/Subject code]:[Note]],4,FALSE)</f>
        <v>Department of Translation Studies</v>
      </c>
      <c r="T264" s="97" t="str">
        <f>VLOOKUP(Tabela1[[#This Row],[Koda predmeta]],Tabela13[[Course/Subject code]:[Note]],7,FALSE)</f>
        <v>Winter</v>
      </c>
      <c r="U264" s="97">
        <f>VLOOKUP(Tabela1[[#This Row],[Koda predmeta]],Tabela13[[Course/Subject code]:[Note]],10,FALSE)</f>
        <v>0</v>
      </c>
      <c r="V264" s="97">
        <f>VLOOKUP(Tabela1[[#This Row],[Koda predmeta]],Tabela13[[Course/Subject code]:[Note]],11,FALSE)</f>
        <v>0</v>
      </c>
      <c r="W264" s="104"/>
    </row>
    <row r="265" spans="1:23" s="17" customFormat="1" x14ac:dyDescent="0.25">
      <c r="A265" s="110"/>
      <c r="B265" s="106" t="s">
        <v>1213</v>
      </c>
      <c r="C265" s="120" t="s">
        <v>2044</v>
      </c>
      <c r="D265" s="120" t="s">
        <v>2043</v>
      </c>
      <c r="E265" s="106" t="str">
        <f>IFERROR(VLOOKUP(Tabela1[[#This Row],[Priimek]],'Seznam prijav AIPS'!$F$2:$W$100,11,FALSE),"")</f>
        <v>doretagollo85@gmail.com</v>
      </c>
      <c r="F265" s="143" t="s">
        <v>2689</v>
      </c>
      <c r="G265" s="106" t="s">
        <v>2690</v>
      </c>
      <c r="H265" s="106" t="str">
        <f>VLOOKUP(Tabela1[[#This Row],[Fakulteta koda]],Sporazumi!$C$2:$K$237,2,FALSE)</f>
        <v>UNIVERSITAT DE VALENCIA (ESTUDI GENERAL) UVEG</v>
      </c>
      <c r="I265" s="107" t="s">
        <v>1763</v>
      </c>
      <c r="J265" s="106" t="s">
        <v>1225</v>
      </c>
      <c r="K265" s="114" t="s">
        <v>2691</v>
      </c>
      <c r="L265" s="204" t="s">
        <v>67</v>
      </c>
      <c r="M265" s="106" t="str">
        <f>VLOOKUP(Tabela1[[#This Row],[Koda predmeta]],Tabela13[[Course/Subject code]:[Note]],2,FALSE)</f>
        <v>UVOD V ŠTUDIJ ANGLEŠKE KNJIŽEVNOSTI</v>
      </c>
      <c r="N265" s="106" t="str">
        <f>VLOOKUP(Tabela1[[#This Row],[Koda predmeta]],Tabela13[[Course/Subject code]:[Note]],3,FALSE)</f>
        <v>INTRODUCTION TO ENGLISH LITERARY STUDIES</v>
      </c>
      <c r="O265" s="101"/>
      <c r="P265" s="103">
        <f>IF(VLOOKUP(Tabela1[[#This Row],[Koda predmeta]],Tabela13[[Course/Subject code]:[Note]],9,FALSE)&gt;0,VLOOKUP(Tabela1[[#This Row],[Koda predmeta]],Tabela13[[Course/Subject code]:[Note]],9,FALSE),"")</f>
        <v>8</v>
      </c>
      <c r="Q265" s="103">
        <f>IFERROR(Tabela1[[#This Row],[Kvote na predmetu]]-COUNTIFS(L:L,Tabela1[[#This Row],[Koda predmeta]],O:O,""),"")</f>
        <v>-2</v>
      </c>
      <c r="R265" s="106"/>
      <c r="S265" s="106" t="str">
        <f>VLOOKUP(Tabela1[[#This Row],[Koda predmeta]],Tabela13[[Course/Subject code]:[Note]],4,FALSE)</f>
        <v>Department of English and American Studies</v>
      </c>
      <c r="T265" s="106" t="str">
        <f>VLOOKUP(Tabela1[[#This Row],[Koda predmeta]],Tabela13[[Course/Subject code]:[Note]],7,FALSE)</f>
        <v>Winter</v>
      </c>
      <c r="U265" s="106" t="str">
        <f>VLOOKUP(Tabela1[[#This Row],[Koda predmeta]],Tabela13[[Course/Subject code]:[Note]],10,FALSE)</f>
        <v>Only students of English</v>
      </c>
      <c r="V265" s="106">
        <f>VLOOKUP(Tabela1[[#This Row],[Koda predmeta]],Tabela13[[Course/Subject code]:[Note]],11,FALSE)</f>
        <v>0</v>
      </c>
      <c r="W265" s="124"/>
    </row>
    <row r="266" spans="1:23" s="17" customFormat="1" hidden="1" x14ac:dyDescent="0.25">
      <c r="A266" s="96"/>
      <c r="B266" s="97" t="s">
        <v>1213</v>
      </c>
      <c r="C266" s="142" t="s">
        <v>2425</v>
      </c>
      <c r="D266" s="142" t="s">
        <v>2424</v>
      </c>
      <c r="E266" s="97" t="str">
        <f>IFERROR(VLOOKUP(Tabela1[[#This Row],[Priimek]],'Seznam prijav AIPS'!$F$2:$W$100,11,FALSE),"")</f>
        <v>mcastrotorres317@gmail.com</v>
      </c>
      <c r="F266" s="99" t="s">
        <v>2727</v>
      </c>
      <c r="G266" s="97" t="s">
        <v>3021</v>
      </c>
      <c r="H266" s="97" t="str">
        <f>VLOOKUP(Tabela1[[#This Row],[Fakulteta koda]],Sporazumi!$C$2:$K$237,2,FALSE)</f>
        <v xml:space="preserve">UNIVERSIDAD DE GRANADA </v>
      </c>
      <c r="I266" s="98" t="s">
        <v>1763</v>
      </c>
      <c r="J266" s="97" t="s">
        <v>3022</v>
      </c>
      <c r="K266" s="100">
        <f>VLOOKUP(Tabela1[[#This Row],[Fakulteta koda]],Sporazumi!$C$2:$K$237,9,FALSE)</f>
        <v>2</v>
      </c>
      <c r="L266" s="154" t="s">
        <v>524</v>
      </c>
      <c r="M266" s="97" t="str">
        <f>VLOOKUP(Tabela1[[#This Row],[Koda predmeta]],Tabela13[[Course/Subject code]:[Note]],2,FALSE)</f>
        <v>TEORIJA LITERARNIH VRST</v>
      </c>
      <c r="N266" s="97" t="str">
        <f>VLOOKUP(Tabela1[[#This Row],[Koda predmeta]],Tabela13[[Course/Subject code]:[Note]],3,FALSE)</f>
        <v>THEORY OF LITERARY FORMS</v>
      </c>
      <c r="O266" s="101"/>
      <c r="P266" s="102" t="str">
        <f>IF(VLOOKUP(Tabela1[[#This Row],[Koda predmeta]],Tabela13[[Course/Subject code]:[Note]],9,FALSE)&gt;0,VLOOKUP(Tabela1[[#This Row],[Koda predmeta]],Tabela13[[Course/Subject code]:[Note]],9,FALSE),"")</f>
        <v/>
      </c>
      <c r="Q266" s="103" t="str">
        <f>IFERROR(Tabela1[[#This Row],[Kvote na predmetu]]-COUNTIFS(L:L,Tabela1[[#This Row],[Koda predmeta]],O:O,""),"")</f>
        <v/>
      </c>
      <c r="R266" s="97"/>
      <c r="S266" s="97" t="str">
        <f>VLOOKUP(Tabela1[[#This Row],[Koda predmeta]],Tabela13[[Course/Subject code]:[Note]],4,FALSE)</f>
        <v>Department of Slavic Languages and Literature</v>
      </c>
      <c r="T266" s="97" t="str">
        <f>VLOOKUP(Tabela1[[#This Row],[Koda predmeta]],Tabela13[[Course/Subject code]:[Note]],7,FALSE)</f>
        <v>Winter</v>
      </c>
      <c r="U266" s="97" t="str">
        <f>VLOOKUP(Tabela1[[#This Row],[Koda predmeta]],Tabela13[[Course/Subject code]:[Note]],10,FALSE)</f>
        <v>Individual consultations for Erasmus students; with the option of joining classes in Slovenian language</v>
      </c>
      <c r="V266" s="97">
        <f>VLOOKUP(Tabela1[[#This Row],[Koda predmeta]],Tabela13[[Course/Subject code]:[Note]],11,FALSE)</f>
        <v>0</v>
      </c>
      <c r="W266" s="104"/>
    </row>
    <row r="267" spans="1:23" s="17" customFormat="1" x14ac:dyDescent="0.25">
      <c r="A267" s="49"/>
      <c r="B267" s="17" t="s">
        <v>1213</v>
      </c>
      <c r="C267" s="64" t="s">
        <v>2095</v>
      </c>
      <c r="D267" s="64" t="s">
        <v>2094</v>
      </c>
      <c r="E267" s="17" t="str">
        <f>IFERROR(VLOOKUP(Tabela1[[#This Row],[Priimek]],'Seznam prijav AIPS'!$F$2:$W$100,11,FALSE),"")</f>
        <v>okmenevin48@gmail.com</v>
      </c>
      <c r="F267" s="19" t="s">
        <v>1707</v>
      </c>
      <c r="G267" s="17" t="s">
        <v>2190</v>
      </c>
      <c r="H267" s="43" t="str">
        <f>VLOOKUP(Tabela1[[#This Row],[Fakulteta koda]],Sporazumi!$C$2:$K$237,2,FALSE)</f>
        <v>PAMUKKALE UNIVERSITESI</v>
      </c>
      <c r="I267" s="18" t="s">
        <v>1760</v>
      </c>
      <c r="J267" s="43" t="str">
        <f>VLOOKUP(Tabela1[[#This Row],[Fakulteta koda]],Sporazumi!$C$2:$K$237,6,FALSE)</f>
        <v>Language acquisition</v>
      </c>
      <c r="K267" s="46">
        <f>VLOOKUP(Tabela1[[#This Row],[Fakulteta koda]],Sporazumi!$C$2:$K$237,9,FALSE)</f>
        <v>6</v>
      </c>
      <c r="L267" s="64" t="s">
        <v>67</v>
      </c>
      <c r="M267" s="17" t="str">
        <f>VLOOKUP(Tabela1[[#This Row],[Koda predmeta]],Tabela13[[Course/Subject code]:[Note]],2,FALSE)</f>
        <v>UVOD V ŠTUDIJ ANGLEŠKE KNJIŽEVNOSTI</v>
      </c>
      <c r="N267" s="17" t="str">
        <f>VLOOKUP(Tabela1[[#This Row],[Koda predmeta]],Tabela13[[Course/Subject code]:[Note]],3,FALSE)</f>
        <v>INTRODUCTION TO ENGLISH LITERARY STUDIES</v>
      </c>
      <c r="O267" s="22"/>
      <c r="P267" s="22">
        <f>IF(VLOOKUP(Tabela1[[#This Row],[Koda predmeta]],Tabela13[[Course/Subject code]:[Note]],9,FALSE)&gt;0,VLOOKUP(Tabela1[[#This Row],[Koda predmeta]],Tabela13[[Course/Subject code]:[Note]],9,FALSE),"")</f>
        <v>8</v>
      </c>
      <c r="Q267" s="22">
        <f>IFERROR(Tabela1[[#This Row],[Kvote na predmetu]]-COUNTIFS(L:L,Tabela1[[#This Row],[Koda predmeta]],O:O,""),"")</f>
        <v>-2</v>
      </c>
      <c r="S267" s="17" t="str">
        <f>VLOOKUP(Tabela1[[#This Row],[Koda predmeta]],Tabela13[[Course/Subject code]:[Note]],4,FALSE)</f>
        <v>Department of English and American Studies</v>
      </c>
      <c r="T267" s="17" t="str">
        <f>VLOOKUP(Tabela1[[#This Row],[Koda predmeta]],Tabela13[[Course/Subject code]:[Note]],7,FALSE)</f>
        <v>Winter</v>
      </c>
      <c r="U267" s="17" t="str">
        <f>VLOOKUP(Tabela1[[#This Row],[Koda predmeta]],Tabela13[[Course/Subject code]:[Note]],10,FALSE)</f>
        <v>Only students of English</v>
      </c>
      <c r="V267" s="17">
        <f>VLOOKUP(Tabela1[[#This Row],[Koda predmeta]],Tabela13[[Course/Subject code]:[Note]],11,FALSE)</f>
        <v>0</v>
      </c>
      <c r="W267" s="41"/>
    </row>
    <row r="268" spans="1:23" s="17" customFormat="1" x14ac:dyDescent="0.25">
      <c r="A268" s="110"/>
      <c r="B268" s="106" t="s">
        <v>1213</v>
      </c>
      <c r="C268" s="120" t="s">
        <v>1929</v>
      </c>
      <c r="D268" s="120" t="s">
        <v>1928</v>
      </c>
      <c r="E268" s="106" t="str">
        <f>IFERROR(VLOOKUP(Tabela1[[#This Row],[Priimek]],'Seznam prijav AIPS'!$F$2:$W$100,11,FALSE),"")</f>
        <v>irenegonzlz5@gmail.com</v>
      </c>
      <c r="F268" s="106" t="s">
        <v>2689</v>
      </c>
      <c r="G268" s="106" t="s">
        <v>2690</v>
      </c>
      <c r="H268" s="106" t="str">
        <f>VLOOKUP(Tabela1[[#This Row],[Fakulteta koda]],Sporazumi!$C$2:$K$237,2,FALSE)</f>
        <v>UNIVERSITAT DE VALENCIA (ESTUDI GENERAL) UVEG</v>
      </c>
      <c r="I268" s="107" t="s">
        <v>1763</v>
      </c>
      <c r="J268" s="106" t="s">
        <v>1225</v>
      </c>
      <c r="K268" s="114" t="s">
        <v>2691</v>
      </c>
      <c r="L268" s="204" t="s">
        <v>67</v>
      </c>
      <c r="M268" s="106" t="str">
        <f>VLOOKUP(Tabela1[[#This Row],[Koda predmeta]],Tabela13[[Course/Subject code]:[Note]],2,FALSE)</f>
        <v>UVOD V ŠTUDIJ ANGLEŠKE KNJIŽEVNOSTI</v>
      </c>
      <c r="N268" s="106" t="str">
        <f>VLOOKUP(Tabela1[[#This Row],[Koda predmeta]],Tabela13[[Course/Subject code]:[Note]],3,FALSE)</f>
        <v>INTRODUCTION TO ENGLISH LITERARY STUDIES</v>
      </c>
      <c r="O268" s="103"/>
      <c r="P268" s="103">
        <f>IF(VLOOKUP(Tabela1[[#This Row],[Koda predmeta]],Tabela13[[Course/Subject code]:[Note]],9,FALSE)&gt;0,VLOOKUP(Tabela1[[#This Row],[Koda predmeta]],Tabela13[[Course/Subject code]:[Note]],9,FALSE),"")</f>
        <v>8</v>
      </c>
      <c r="Q268" s="103">
        <f>IFERROR(Tabela1[[#This Row],[Kvote na predmetu]]-COUNTIFS(L:L,Tabela1[[#This Row],[Koda predmeta]],O:O,""),"")</f>
        <v>-2</v>
      </c>
      <c r="R268" s="106"/>
      <c r="S268" s="106" t="str">
        <f>VLOOKUP(Tabela1[[#This Row],[Koda predmeta]],Tabela13[[Course/Subject code]:[Note]],4,FALSE)</f>
        <v>Department of English and American Studies</v>
      </c>
      <c r="T268" s="106" t="str">
        <f>VLOOKUP(Tabela1[[#This Row],[Koda predmeta]],Tabela13[[Course/Subject code]:[Note]],7,FALSE)</f>
        <v>Winter</v>
      </c>
      <c r="U268" s="106" t="str">
        <f>VLOOKUP(Tabela1[[#This Row],[Koda predmeta]],Tabela13[[Course/Subject code]:[Note]],10,FALSE)</f>
        <v>Only students of English</v>
      </c>
      <c r="V268" s="106">
        <f>VLOOKUP(Tabela1[[#This Row],[Koda predmeta]],Tabela13[[Course/Subject code]:[Note]],11,FALSE)</f>
        <v>0</v>
      </c>
      <c r="W268" s="124"/>
    </row>
    <row r="269" spans="1:23" s="17" customFormat="1" x14ac:dyDescent="0.25">
      <c r="A269" s="128"/>
      <c r="B269" s="129" t="s">
        <v>1213</v>
      </c>
      <c r="C269" s="229" t="s">
        <v>2473</v>
      </c>
      <c r="D269" s="229" t="s">
        <v>2472</v>
      </c>
      <c r="E269" s="129" t="str">
        <f>IFERROR(VLOOKUP(Tabela1[[#This Row],[Priimek]],'Seznam prijav AIPS'!$F$2:$W$100,11,FALSE),"")</f>
        <v>jiamingjin287@gmail.com</v>
      </c>
      <c r="F269" s="130"/>
      <c r="G269" s="129" t="s">
        <v>2709</v>
      </c>
      <c r="H269" s="129" t="s">
        <v>2733</v>
      </c>
      <c r="I269" s="131" t="s">
        <v>2536</v>
      </c>
      <c r="J269" s="129"/>
      <c r="K269" s="132"/>
      <c r="L269" s="226" t="s">
        <v>67</v>
      </c>
      <c r="M269" s="129" t="str">
        <f>VLOOKUP(Tabela1[[#This Row],[Koda predmeta]],Tabela13[[Course/Subject code]:[Note]],2,FALSE)</f>
        <v>UVOD V ŠTUDIJ ANGLEŠKE KNJIŽEVNOSTI</v>
      </c>
      <c r="N269" s="129" t="str">
        <f>VLOOKUP(Tabela1[[#This Row],[Koda predmeta]],Tabela13[[Course/Subject code]:[Note]],3,FALSE)</f>
        <v>INTRODUCTION TO ENGLISH LITERARY STUDIES</v>
      </c>
      <c r="O269" s="133"/>
      <c r="P269" s="134">
        <f>IF(VLOOKUP(Tabela1[[#This Row],[Koda predmeta]],Tabela13[[Course/Subject code]:[Note]],9,FALSE)&gt;0,VLOOKUP(Tabela1[[#This Row],[Koda predmeta]],Tabela13[[Course/Subject code]:[Note]],9,FALSE),"")</f>
        <v>8</v>
      </c>
      <c r="Q269" s="135">
        <f>IFERROR(Tabela1[[#This Row],[Kvote na predmetu]]-COUNTIFS(L:L,Tabela1[[#This Row],[Koda predmeta]],O:O,""),"")</f>
        <v>-2</v>
      </c>
      <c r="R269" s="129"/>
      <c r="S269" s="129" t="str">
        <f>VLOOKUP(Tabela1[[#This Row],[Koda predmeta]],Tabela13[[Course/Subject code]:[Note]],4,FALSE)</f>
        <v>Department of English and American Studies</v>
      </c>
      <c r="T269" s="129" t="str">
        <f>VLOOKUP(Tabela1[[#This Row],[Koda predmeta]],Tabela13[[Course/Subject code]:[Note]],7,FALSE)</f>
        <v>Winter</v>
      </c>
      <c r="U269" s="129" t="str">
        <f>VLOOKUP(Tabela1[[#This Row],[Koda predmeta]],Tabela13[[Course/Subject code]:[Note]],10,FALSE)</f>
        <v>Only students of English</v>
      </c>
      <c r="V269" s="129">
        <f>VLOOKUP(Tabela1[[#This Row],[Koda predmeta]],Tabela13[[Course/Subject code]:[Note]],11,FALSE)</f>
        <v>0</v>
      </c>
      <c r="W269" s="136"/>
    </row>
    <row r="270" spans="1:23" s="17" customFormat="1" hidden="1" x14ac:dyDescent="0.25">
      <c r="A270" s="128"/>
      <c r="B270" s="129" t="s">
        <v>1213</v>
      </c>
      <c r="C270" s="137" t="s">
        <v>2775</v>
      </c>
      <c r="D270" s="137" t="s">
        <v>2774</v>
      </c>
      <c r="E270" s="129" t="str">
        <f>IFERROR(VLOOKUP(Tabela1[[#This Row],[Priimek]],'Seznam prijav AIPS'!$F$2:$W$100,11,FALSE),"")</f>
        <v>martaufartee@correo.ugr.es</v>
      </c>
      <c r="F270" s="130" t="s">
        <v>2727</v>
      </c>
      <c r="G270" s="129"/>
      <c r="H270" s="129" t="str">
        <f>VLOOKUP(Tabela1[[#This Row],[Fakulteta koda]],Sporazumi!$C$2:$K$237,2,FALSE)</f>
        <v xml:space="preserve">UNIVERSIDAD DE GRANADA </v>
      </c>
      <c r="I270" s="131" t="s">
        <v>1763</v>
      </c>
      <c r="J270" s="129" t="str">
        <f>VLOOKUP(Tabela1[[#This Row],[Fakulteta koda]],Sporazumi!$C$2:$K$237,6,FALSE)</f>
        <v>Psychology </v>
      </c>
      <c r="K270" s="132">
        <f>VLOOKUP(Tabela1[[#This Row],[Fakulteta koda]],Sporazumi!$C$2:$K$237,9,FALSE)</f>
        <v>2</v>
      </c>
      <c r="L270" s="137" t="s">
        <v>461</v>
      </c>
      <c r="M270" s="129" t="str">
        <f>VLOOKUP(Tabela1[[#This Row],[Koda predmeta]],Tabela13[[Course/Subject code]:[Note]],2,FALSE)</f>
        <v>ANALIZA DRUŽBOSLOVNIH IN HUMANISTIČNIH BESEDIL</v>
      </c>
      <c r="N270" s="129" t="str">
        <f>VLOOKUP(Tabela1[[#This Row],[Koda predmeta]],Tabela13[[Course/Subject code]:[Note]],3,FALSE)</f>
        <v>ANALYSES OF SCIENTIFIC TEXTS FROM HUMANITIES AND SOCIAL SCIENCES</v>
      </c>
      <c r="O270" s="133"/>
      <c r="P270" s="134" t="str">
        <f>IF(VLOOKUP(Tabela1[[#This Row],[Koda predmeta]],Tabela13[[Course/Subject code]:[Note]],9,FALSE)&gt;0,VLOOKUP(Tabela1[[#This Row],[Koda predmeta]],Tabela13[[Course/Subject code]:[Note]],9,FALSE),"")</f>
        <v/>
      </c>
      <c r="Q270" s="135" t="str">
        <f>IFERROR(Tabela1[[#This Row],[Kvote na predmetu]]-COUNTIFS(L:L,Tabela1[[#This Row],[Koda predmeta]],O:O,""),"")</f>
        <v/>
      </c>
      <c r="R270" s="129"/>
      <c r="S270" s="129" t="str">
        <f>VLOOKUP(Tabela1[[#This Row],[Koda predmeta]],Tabela13[[Course/Subject code]:[Note]],4,FALSE)</f>
        <v>Department of Sociology</v>
      </c>
      <c r="T270" s="129" t="str">
        <f>VLOOKUP(Tabela1[[#This Row],[Koda predmeta]],Tabela13[[Course/Subject code]:[Note]],7,FALSE)</f>
        <v>Winter</v>
      </c>
      <c r="U270" s="129">
        <f>VLOOKUP(Tabela1[[#This Row],[Koda predmeta]],Tabela13[[Course/Subject code]:[Note]],10,FALSE)</f>
        <v>0</v>
      </c>
      <c r="V270" s="129">
        <f>VLOOKUP(Tabela1[[#This Row],[Koda predmeta]],Tabela13[[Course/Subject code]:[Note]],11,FALSE)</f>
        <v>0</v>
      </c>
      <c r="W270" s="136"/>
    </row>
    <row r="271" spans="1:23" s="105" customFormat="1" hidden="1" x14ac:dyDescent="0.25">
      <c r="A271" s="128"/>
      <c r="B271" s="129" t="s">
        <v>1213</v>
      </c>
      <c r="C271" s="137" t="s">
        <v>2775</v>
      </c>
      <c r="D271" s="137" t="s">
        <v>2774</v>
      </c>
      <c r="E271" s="129" t="str">
        <f>IFERROR(VLOOKUP(Tabela1[[#This Row],[Priimek]],'Seznam prijav AIPS'!$F$2:$W$100,11,FALSE),"")</f>
        <v>martaufartee@correo.ugr.es</v>
      </c>
      <c r="F271" s="130" t="s">
        <v>2727</v>
      </c>
      <c r="G271" s="129"/>
      <c r="H271" s="129" t="str">
        <f>VLOOKUP(Tabela1[[#This Row],[Fakulteta koda]],Sporazumi!$C$2:$K$237,2,FALSE)</f>
        <v xml:space="preserve">UNIVERSIDAD DE GRANADA </v>
      </c>
      <c r="I271" s="131" t="s">
        <v>1763</v>
      </c>
      <c r="J271" s="129" t="str">
        <f>VLOOKUP(Tabela1[[#This Row],[Fakulteta koda]],Sporazumi!$C$2:$K$237,6,FALSE)</f>
        <v>Psychology </v>
      </c>
      <c r="K271" s="132">
        <f>VLOOKUP(Tabela1[[#This Row],[Fakulteta koda]],Sporazumi!$C$2:$K$237,9,FALSE)</f>
        <v>2</v>
      </c>
      <c r="L271" s="137" t="s">
        <v>519</v>
      </c>
      <c r="M271" s="129" t="str">
        <f>VLOOKUP(Tabela1[[#This Row],[Koda predmeta]],Tabela13[[Course/Subject code]:[Note]],2,FALSE)</f>
        <v>TEORIJA KNJIŽEVNOSTI</v>
      </c>
      <c r="N271" s="129" t="str">
        <f>VLOOKUP(Tabela1[[#This Row],[Koda predmeta]],Tabela13[[Course/Subject code]:[Note]],3,FALSE)</f>
        <v>THEORY OF LITERATURE</v>
      </c>
      <c r="O271" s="133"/>
      <c r="P271" s="134" t="str">
        <f>IF(VLOOKUP(Tabela1[[#This Row],[Koda predmeta]],Tabela13[[Course/Subject code]:[Note]],9,FALSE)&gt;0,VLOOKUP(Tabela1[[#This Row],[Koda predmeta]],Tabela13[[Course/Subject code]:[Note]],9,FALSE),"")</f>
        <v/>
      </c>
      <c r="Q271" s="135" t="str">
        <f>IFERROR(Tabela1[[#This Row],[Kvote na predmetu]]-COUNTIFS(L:L,Tabela1[[#This Row],[Koda predmeta]],O:O,""),"")</f>
        <v/>
      </c>
      <c r="R271" s="129"/>
      <c r="S271" s="129" t="str">
        <f>VLOOKUP(Tabela1[[#This Row],[Koda predmeta]],Tabela13[[Course/Subject code]:[Note]],4,FALSE)</f>
        <v>Department of Slavic Languages and Literature</v>
      </c>
      <c r="T271" s="129" t="str">
        <f>VLOOKUP(Tabela1[[#This Row],[Koda predmeta]],Tabela13[[Course/Subject code]:[Note]],7,FALSE)</f>
        <v>Winter</v>
      </c>
      <c r="U271" s="129" t="str">
        <f>VLOOKUP(Tabela1[[#This Row],[Koda predmeta]],Tabela13[[Course/Subject code]:[Note]],10,FALSE)</f>
        <v>Individual consultations for Erasmus students; with the option of joining classes in Slovenian language</v>
      </c>
      <c r="V271" s="129">
        <f>VLOOKUP(Tabela1[[#This Row],[Koda predmeta]],Tabela13[[Course/Subject code]:[Note]],11,FALSE)</f>
        <v>0</v>
      </c>
      <c r="W271" s="136"/>
    </row>
    <row r="272" spans="1:23" s="157" customFormat="1" hidden="1" x14ac:dyDescent="0.25">
      <c r="A272" s="128"/>
      <c r="B272" s="129" t="s">
        <v>1213</v>
      </c>
      <c r="C272" s="137" t="s">
        <v>2775</v>
      </c>
      <c r="D272" s="137" t="s">
        <v>2774</v>
      </c>
      <c r="E272" s="129" t="str">
        <f>IFERROR(VLOOKUP(Tabela1[[#This Row],[Priimek]],'Seznam prijav AIPS'!$F$2:$W$100,11,FALSE),"")</f>
        <v>martaufartee@correo.ugr.es</v>
      </c>
      <c r="F272" s="130" t="s">
        <v>2727</v>
      </c>
      <c r="G272" s="129"/>
      <c r="H272" s="129" t="str">
        <f>VLOOKUP(Tabela1[[#This Row],[Fakulteta koda]],Sporazumi!$C$2:$K$237,2,FALSE)</f>
        <v xml:space="preserve">UNIVERSIDAD DE GRANADA </v>
      </c>
      <c r="I272" s="131" t="s">
        <v>1763</v>
      </c>
      <c r="J272" s="129" t="str">
        <f>VLOOKUP(Tabela1[[#This Row],[Fakulteta koda]],Sporazumi!$C$2:$K$237,6,FALSE)</f>
        <v>Psychology </v>
      </c>
      <c r="K272" s="132">
        <f>VLOOKUP(Tabela1[[#This Row],[Fakulteta koda]],Sporazumi!$C$2:$K$237,9,FALSE)</f>
        <v>2</v>
      </c>
      <c r="L272" s="137" t="s">
        <v>268</v>
      </c>
      <c r="M272" s="129" t="str">
        <f>VLOOKUP(Tabela1[[#This Row],[Koda predmeta]],Tabela13[[Course/Subject code]:[Note]],2,FALSE)</f>
        <v>UVOD V ANGLEŠKO LITERATURO ZA PREVAJALCE IN TOLMAČE</v>
      </c>
      <c r="N272" s="129" t="str">
        <f>VLOOKUP(Tabela1[[#This Row],[Koda predmeta]],Tabela13[[Course/Subject code]:[Note]],3,FALSE)</f>
        <v>INTRODUCTION TO ENGLISH LITERATURE FOR TRANSLATORS AND INTERPRETERS</v>
      </c>
      <c r="O272" s="133"/>
      <c r="P272" s="134" t="str">
        <f>IF(VLOOKUP(Tabela1[[#This Row],[Koda predmeta]],Tabela13[[Course/Subject code]:[Note]],9,FALSE)&gt;0,VLOOKUP(Tabela1[[#This Row],[Koda predmeta]],Tabela13[[Course/Subject code]:[Note]],9,FALSE),"")</f>
        <v/>
      </c>
      <c r="Q272" s="135" t="str">
        <f>IFERROR(Tabela1[[#This Row],[Kvote na predmetu]]-COUNTIFS(L:L,Tabela1[[#This Row],[Koda predmeta]],O:O,""),"")</f>
        <v/>
      </c>
      <c r="R272" s="129"/>
      <c r="S272" s="129" t="str">
        <f>VLOOKUP(Tabela1[[#This Row],[Koda predmeta]],Tabela13[[Course/Subject code]:[Note]],4,FALSE)</f>
        <v>Department of Translation Studies</v>
      </c>
      <c r="T272" s="129" t="str">
        <f>VLOOKUP(Tabela1[[#This Row],[Koda predmeta]],Tabela13[[Course/Subject code]:[Note]],7,FALSE)</f>
        <v>Winter</v>
      </c>
      <c r="U272" s="129">
        <f>VLOOKUP(Tabela1[[#This Row],[Koda predmeta]],Tabela13[[Course/Subject code]:[Note]],10,FALSE)</f>
        <v>0</v>
      </c>
      <c r="V272" s="129">
        <f>VLOOKUP(Tabela1[[#This Row],[Koda predmeta]],Tabela13[[Course/Subject code]:[Note]],11,FALSE)</f>
        <v>0</v>
      </c>
      <c r="W272" s="136"/>
    </row>
    <row r="273" spans="1:23" s="159" customFormat="1" hidden="1" x14ac:dyDescent="0.25">
      <c r="A273" s="84"/>
      <c r="B273" s="85" t="s">
        <v>1213</v>
      </c>
      <c r="C273" s="89" t="s">
        <v>2775</v>
      </c>
      <c r="D273" s="89" t="s">
        <v>2774</v>
      </c>
      <c r="E273" s="85" t="str">
        <f>IFERROR(VLOOKUP(Tabela1[[#This Row],[Priimek]],'Seznam prijav AIPS'!$F$2:$W$100,11,FALSE),"")</f>
        <v>martaufartee@correo.ugr.es</v>
      </c>
      <c r="F273" s="86" t="s">
        <v>2727</v>
      </c>
      <c r="G273" s="85"/>
      <c r="H273" s="85" t="str">
        <f>VLOOKUP(Tabela1[[#This Row],[Fakulteta koda]],Sporazumi!$C$2:$K$237,2,FALSE)</f>
        <v xml:space="preserve">UNIVERSIDAD DE GRANADA </v>
      </c>
      <c r="I273" s="87" t="s">
        <v>1763</v>
      </c>
      <c r="J273" s="85" t="str">
        <f>VLOOKUP(Tabela1[[#This Row],[Fakulteta koda]],Sporazumi!$C$2:$K$237,6,FALSE)</f>
        <v>Psychology </v>
      </c>
      <c r="K273" s="88">
        <f>VLOOKUP(Tabela1[[#This Row],[Fakulteta koda]],Sporazumi!$C$2:$K$237,9,FALSE)</f>
        <v>2</v>
      </c>
      <c r="L273" s="89" t="s">
        <v>1015</v>
      </c>
      <c r="M273" s="85" t="str">
        <f>VLOOKUP(Tabela1[[#This Row],[Koda predmeta]],Tabela13[[Course/Subject code]:[Note]],2,FALSE)</f>
        <v>ŠOLSKO SVETOVANJE</v>
      </c>
      <c r="N273" s="85" t="str">
        <f>VLOOKUP(Tabela1[[#This Row],[Koda predmeta]],Tabela13[[Course/Subject code]:[Note]],3,FALSE)</f>
        <v>SCHOOL COUNSELLING</v>
      </c>
      <c r="O273" s="90" t="s">
        <v>2219</v>
      </c>
      <c r="P273" s="91">
        <f>IF(VLOOKUP(Tabela1[[#This Row],[Koda predmeta]],Tabela13[[Course/Subject code]:[Note]],9,FALSE)&gt;0,VLOOKUP(Tabela1[[#This Row],[Koda predmeta]],Tabela13[[Course/Subject code]:[Note]],9,FALSE),"")</f>
        <v>5</v>
      </c>
      <c r="Q273" s="92">
        <f>IFERROR(Tabela1[[#This Row],[Kvote na predmetu]]-COUNTIFS(L:L,Tabela1[[#This Row],[Koda predmeta]],O:O,""),"")</f>
        <v>2</v>
      </c>
      <c r="R273" s="85"/>
      <c r="S273" s="85" t="str">
        <f>VLOOKUP(Tabela1[[#This Row],[Koda predmeta]],Tabela13[[Course/Subject code]:[Note]],4,FALSE)</f>
        <v>Department of Pedagogy</v>
      </c>
      <c r="T273" s="85" t="str">
        <f>VLOOKUP(Tabela1[[#This Row],[Koda predmeta]],Tabela13[[Course/Subject code]:[Note]],7,FALSE)</f>
        <v>Winter</v>
      </c>
      <c r="U273" s="85" t="str">
        <f>VLOOKUP(Tabela1[[#This Row],[Koda predmeta]],Tabela13[[Course/Subject code]:[Note]],10,FALSE)</f>
        <v>Only students of Pedagogy; in the form of individual consultations for Erasmus students</v>
      </c>
      <c r="V273" s="85">
        <f>VLOOKUP(Tabela1[[#This Row],[Koda predmeta]],Tabela13[[Course/Subject code]:[Note]],11,FALSE)</f>
        <v>0</v>
      </c>
      <c r="W273" s="93"/>
    </row>
    <row r="274" spans="1:23" s="158" customFormat="1" hidden="1" x14ac:dyDescent="0.25">
      <c r="A274" s="128"/>
      <c r="B274" s="129" t="s">
        <v>1213</v>
      </c>
      <c r="C274" s="137" t="s">
        <v>2775</v>
      </c>
      <c r="D274" s="137" t="s">
        <v>2774</v>
      </c>
      <c r="E274" s="129" t="str">
        <f>IFERROR(VLOOKUP(Tabela1[[#This Row],[Priimek]],'Seznam prijav AIPS'!$F$2:$W$100,11,FALSE),"")</f>
        <v>martaufartee@correo.ugr.es</v>
      </c>
      <c r="F274" s="130" t="s">
        <v>2727</v>
      </c>
      <c r="G274" s="129"/>
      <c r="H274" s="129" t="str">
        <f>VLOOKUP(Tabela1[[#This Row],[Fakulteta koda]],Sporazumi!$C$2:$K$237,2,FALSE)</f>
        <v xml:space="preserve">UNIVERSIDAD DE GRANADA </v>
      </c>
      <c r="I274" s="131" t="s">
        <v>1763</v>
      </c>
      <c r="J274" s="129" t="str">
        <f>VLOOKUP(Tabela1[[#This Row],[Fakulteta koda]],Sporazumi!$C$2:$K$237,6,FALSE)</f>
        <v>Psychology </v>
      </c>
      <c r="K274" s="132">
        <f>VLOOKUP(Tabela1[[#This Row],[Fakulteta koda]],Sporazumi!$C$2:$K$237,9,FALSE)</f>
        <v>2</v>
      </c>
      <c r="L274" s="137" t="s">
        <v>524</v>
      </c>
      <c r="M274" s="129" t="str">
        <f>VLOOKUP(Tabela1[[#This Row],[Koda predmeta]],Tabela13[[Course/Subject code]:[Note]],2,FALSE)</f>
        <v>TEORIJA LITERARNIH VRST</v>
      </c>
      <c r="N274" s="129" t="str">
        <f>VLOOKUP(Tabela1[[#This Row],[Koda predmeta]],Tabela13[[Course/Subject code]:[Note]],3,FALSE)</f>
        <v>THEORY OF LITERARY FORMS</v>
      </c>
      <c r="O274" s="133"/>
      <c r="P274" s="134" t="str">
        <f>IF(VLOOKUP(Tabela1[[#This Row],[Koda predmeta]],Tabela13[[Course/Subject code]:[Note]],9,FALSE)&gt;0,VLOOKUP(Tabela1[[#This Row],[Koda predmeta]],Tabela13[[Course/Subject code]:[Note]],9,FALSE),"")</f>
        <v/>
      </c>
      <c r="Q274" s="135" t="str">
        <f>IFERROR(Tabela1[[#This Row],[Kvote na predmetu]]-COUNTIFS(L:L,Tabela1[[#This Row],[Koda predmeta]],O:O,""),"")</f>
        <v/>
      </c>
      <c r="R274" s="129"/>
      <c r="S274" s="129" t="str">
        <f>VLOOKUP(Tabela1[[#This Row],[Koda predmeta]],Tabela13[[Course/Subject code]:[Note]],4,FALSE)</f>
        <v>Department of Slavic Languages and Literature</v>
      </c>
      <c r="T274" s="129" t="str">
        <f>VLOOKUP(Tabela1[[#This Row],[Koda predmeta]],Tabela13[[Course/Subject code]:[Note]],7,FALSE)</f>
        <v>Winter</v>
      </c>
      <c r="U274" s="129" t="str">
        <f>VLOOKUP(Tabela1[[#This Row],[Koda predmeta]],Tabela13[[Course/Subject code]:[Note]],10,FALSE)</f>
        <v>Individual consultations for Erasmus students; with the option of joining classes in Slovenian language</v>
      </c>
      <c r="V274" s="129">
        <f>VLOOKUP(Tabela1[[#This Row],[Koda predmeta]],Tabela13[[Course/Subject code]:[Note]],11,FALSE)</f>
        <v>0</v>
      </c>
      <c r="W274" s="136"/>
    </row>
    <row r="275" spans="1:23" s="158" customFormat="1" hidden="1" x14ac:dyDescent="0.25">
      <c r="A275" s="128"/>
      <c r="B275" s="129" t="s">
        <v>1213</v>
      </c>
      <c r="C275" s="137" t="s">
        <v>2775</v>
      </c>
      <c r="D275" s="137" t="s">
        <v>2774</v>
      </c>
      <c r="E275" s="129" t="str">
        <f>IFERROR(VLOOKUP(Tabela1[[#This Row],[Priimek]],'Seznam prijav AIPS'!$F$2:$W$100,11,FALSE),"")</f>
        <v>martaufartee@correo.ugr.es</v>
      </c>
      <c r="F275" s="130" t="s">
        <v>2727</v>
      </c>
      <c r="G275" s="129"/>
      <c r="H275" s="129" t="str">
        <f>VLOOKUP(Tabela1[[#This Row],[Fakulteta koda]],Sporazumi!$C$2:$K$237,2,FALSE)</f>
        <v xml:space="preserve">UNIVERSIDAD DE GRANADA </v>
      </c>
      <c r="I275" s="131" t="s">
        <v>1763</v>
      </c>
      <c r="J275" s="129" t="str">
        <f>VLOOKUP(Tabela1[[#This Row],[Fakulteta koda]],Sporazumi!$C$2:$K$237,6,FALSE)</f>
        <v>Psychology </v>
      </c>
      <c r="K275" s="132">
        <f>VLOOKUP(Tabela1[[#This Row],[Fakulteta koda]],Sporazumi!$C$2:$K$237,9,FALSE)</f>
        <v>2</v>
      </c>
      <c r="L275" s="137" t="s">
        <v>449</v>
      </c>
      <c r="M275" s="129" t="str">
        <f>VLOOKUP(Tabela1[[#This Row],[Koda predmeta]],Tabela13[[Course/Subject code]:[Note]],2,FALSE)</f>
        <v>ČLOVEK MED NARAVO, DRUŽBO IN KULTURO</v>
      </c>
      <c r="N275" s="129" t="str">
        <f>VLOOKUP(Tabela1[[#This Row],[Koda predmeta]],Tabela13[[Course/Subject code]:[Note]],3,FALSE)</f>
        <v>HUMANS BETWEEN NATURE, SOCIETY AND CULTURE</v>
      </c>
      <c r="O275" s="133"/>
      <c r="P275" s="134" t="str">
        <f>IF(VLOOKUP(Tabela1[[#This Row],[Koda predmeta]],Tabela13[[Course/Subject code]:[Note]],9,FALSE)&gt;0,VLOOKUP(Tabela1[[#This Row],[Koda predmeta]],Tabela13[[Course/Subject code]:[Note]],9,FALSE),"")</f>
        <v/>
      </c>
      <c r="Q275" s="135" t="str">
        <f>IFERROR(Tabela1[[#This Row],[Kvote na predmetu]]-COUNTIFS(L:L,Tabela1[[#This Row],[Koda predmeta]],O:O,""),"")</f>
        <v/>
      </c>
      <c r="R275" s="129"/>
      <c r="S275" s="129" t="str">
        <f>VLOOKUP(Tabela1[[#This Row],[Koda predmeta]],Tabela13[[Course/Subject code]:[Note]],4,FALSE)</f>
        <v>Department of Sociology</v>
      </c>
      <c r="T275" s="129" t="str">
        <f>VLOOKUP(Tabela1[[#This Row],[Koda predmeta]],Tabela13[[Course/Subject code]:[Note]],7,FALSE)</f>
        <v>Winter</v>
      </c>
      <c r="U275" s="129">
        <f>VLOOKUP(Tabela1[[#This Row],[Koda predmeta]],Tabela13[[Course/Subject code]:[Note]],10,FALSE)</f>
        <v>0</v>
      </c>
      <c r="V275" s="129" t="str">
        <f>VLOOKUP(Tabela1[[#This Row],[Koda predmeta]],Tabela13[[Course/Subject code]:[Note]],11,FALSE)</f>
        <v>Elective course. Subject to availability at the beginning of the semester.</v>
      </c>
      <c r="W275" s="136"/>
    </row>
    <row r="276" spans="1:23" s="106" customFormat="1" x14ac:dyDescent="0.25">
      <c r="A276" s="128"/>
      <c r="B276" s="129" t="s">
        <v>1213</v>
      </c>
      <c r="C276" s="229" t="s">
        <v>2461</v>
      </c>
      <c r="D276" s="138" t="s">
        <v>2460</v>
      </c>
      <c r="E276" s="129" t="str">
        <f>IFERROR(VLOOKUP(Tabela1[[#This Row],[Priimek]],'Seznam prijav AIPS'!$F$2:$W$100,11,FALSE),"")</f>
        <v>janezhou307@gmail.com</v>
      </c>
      <c r="F276" s="130"/>
      <c r="G276" s="129" t="s">
        <v>2709</v>
      </c>
      <c r="H276" s="129" t="s">
        <v>2733</v>
      </c>
      <c r="I276" s="131" t="s">
        <v>2536</v>
      </c>
      <c r="J276" s="129"/>
      <c r="K276" s="132"/>
      <c r="L276" s="226" t="s">
        <v>67</v>
      </c>
      <c r="M276" s="129" t="str">
        <f>VLOOKUP(Tabela1[[#This Row],[Koda predmeta]],Tabela13[[Course/Subject code]:[Note]],2,FALSE)</f>
        <v>UVOD V ŠTUDIJ ANGLEŠKE KNJIŽEVNOSTI</v>
      </c>
      <c r="N276" s="129" t="str">
        <f>VLOOKUP(Tabela1[[#This Row],[Koda predmeta]],Tabela13[[Course/Subject code]:[Note]],3,FALSE)</f>
        <v>INTRODUCTION TO ENGLISH LITERARY STUDIES</v>
      </c>
      <c r="O276" s="133"/>
      <c r="P276" s="134">
        <f>IF(VLOOKUP(Tabela1[[#This Row],[Koda predmeta]],Tabela13[[Course/Subject code]:[Note]],9,FALSE)&gt;0,VLOOKUP(Tabela1[[#This Row],[Koda predmeta]],Tabela13[[Course/Subject code]:[Note]],9,FALSE),"")</f>
        <v>8</v>
      </c>
      <c r="Q276" s="135">
        <f>IFERROR(Tabela1[[#This Row],[Kvote na predmetu]]-COUNTIFS(L:L,Tabela1[[#This Row],[Koda predmeta]],O:O,""),"")</f>
        <v>-2</v>
      </c>
      <c r="R276" s="129"/>
      <c r="S276" s="129" t="str">
        <f>VLOOKUP(Tabela1[[#This Row],[Koda predmeta]],Tabela13[[Course/Subject code]:[Note]],4,FALSE)</f>
        <v>Department of English and American Studies</v>
      </c>
      <c r="T276" s="129" t="str">
        <f>VLOOKUP(Tabela1[[#This Row],[Koda predmeta]],Tabela13[[Course/Subject code]:[Note]],7,FALSE)</f>
        <v>Winter</v>
      </c>
      <c r="U276" s="129" t="str">
        <f>VLOOKUP(Tabela1[[#This Row],[Koda predmeta]],Tabela13[[Course/Subject code]:[Note]],10,FALSE)</f>
        <v>Only students of English</v>
      </c>
      <c r="V276" s="129">
        <f>VLOOKUP(Tabela1[[#This Row],[Koda predmeta]],Tabela13[[Course/Subject code]:[Note]],11,FALSE)</f>
        <v>0</v>
      </c>
      <c r="W276" s="136"/>
    </row>
    <row r="277" spans="1:23" s="106" customFormat="1" x14ac:dyDescent="0.25">
      <c r="A277" s="110"/>
      <c r="B277" s="106" t="s">
        <v>1213</v>
      </c>
      <c r="C277" s="119" t="s">
        <v>2720</v>
      </c>
      <c r="D277" s="106" t="s">
        <v>2721</v>
      </c>
      <c r="E277" s="106" t="s">
        <v>2722</v>
      </c>
      <c r="F277" s="143" t="s">
        <v>2692</v>
      </c>
      <c r="G277" s="106" t="s">
        <v>2690</v>
      </c>
      <c r="H277" s="106" t="str">
        <f>VLOOKUP(Tabela1[[#This Row],[Fakulteta koda]],Sporazumi!$C$2:$K$237,2,FALSE)</f>
        <v>UNIVERSIDAD DE LA LAGUNA</v>
      </c>
      <c r="I277" s="107" t="s">
        <v>1763</v>
      </c>
      <c r="J277" s="106" t="s">
        <v>1273</v>
      </c>
      <c r="K277" s="108">
        <v>3</v>
      </c>
      <c r="L277" s="141" t="s">
        <v>67</v>
      </c>
      <c r="M277" s="106" t="str">
        <f>VLOOKUP(Tabela1[[#This Row],[Koda predmeta]],Tabela13[[Course/Subject code]:[Note]],2,FALSE)</f>
        <v>UVOD V ŠTUDIJ ANGLEŠKE KNJIŽEVNOSTI</v>
      </c>
      <c r="N277" s="106" t="str">
        <f>VLOOKUP(Tabela1[[#This Row],[Koda predmeta]],Tabela13[[Course/Subject code]:[Note]],3,FALSE)</f>
        <v>INTRODUCTION TO ENGLISH LITERARY STUDIES</v>
      </c>
      <c r="O277" s="103"/>
      <c r="P277" s="103">
        <f>IF(VLOOKUP(Tabela1[[#This Row],[Koda predmeta]],Tabela13[[Course/Subject code]:[Note]],9,FALSE)&gt;0,VLOOKUP(Tabela1[[#This Row],[Koda predmeta]],Tabela13[[Course/Subject code]:[Note]],9,FALSE),"")</f>
        <v>8</v>
      </c>
      <c r="Q277" s="103">
        <f>IFERROR(Tabela1[[#This Row],[Kvote na predmetu]]-COUNTIFS(L:L,Tabela1[[#This Row],[Koda predmeta]],O:O,""),"")</f>
        <v>-2</v>
      </c>
      <c r="S277" s="106" t="str">
        <f>VLOOKUP(Tabela1[[#This Row],[Koda predmeta]],Tabela13[[Course/Subject code]:[Note]],4,FALSE)</f>
        <v>Department of English and American Studies</v>
      </c>
      <c r="T277" s="106" t="str">
        <f>VLOOKUP(Tabela1[[#This Row],[Koda predmeta]],Tabela13[[Course/Subject code]:[Note]],7,FALSE)</f>
        <v>Winter</v>
      </c>
      <c r="U277" s="106" t="str">
        <f>VLOOKUP(Tabela1[[#This Row],[Koda predmeta]],Tabela13[[Course/Subject code]:[Note]],10,FALSE)</f>
        <v>Only students of English</v>
      </c>
      <c r="V277" s="106">
        <f>VLOOKUP(Tabela1[[#This Row],[Koda predmeta]],Tabela13[[Course/Subject code]:[Note]],11,FALSE)</f>
        <v>0</v>
      </c>
      <c r="W277" s="124"/>
    </row>
    <row r="278" spans="1:23" s="109" customFormat="1" hidden="1" x14ac:dyDescent="0.25">
      <c r="A278" s="96"/>
      <c r="B278" s="97" t="s">
        <v>1213</v>
      </c>
      <c r="C278" s="141" t="s">
        <v>2763</v>
      </c>
      <c r="D278" s="141" t="s">
        <v>2762</v>
      </c>
      <c r="E278" s="97" t="str">
        <f>IFERROR(VLOOKUP(Tabela1[[#This Row],[Priimek]],'Seznam prijav AIPS'!$F$2:$W$100,11,FALSE),"")</f>
        <v>martapeinadomarquez2005@gmail.com</v>
      </c>
      <c r="F278" s="99" t="s">
        <v>2727</v>
      </c>
      <c r="G278" s="97" t="s">
        <v>3021</v>
      </c>
      <c r="H278" s="97" t="str">
        <f>VLOOKUP(Tabela1[[#This Row],[Fakulteta koda]],Sporazumi!$C$2:$K$237,2,FALSE)</f>
        <v xml:space="preserve">UNIVERSIDAD DE GRANADA </v>
      </c>
      <c r="I278" s="98" t="s">
        <v>1763</v>
      </c>
      <c r="J278" s="97" t="s">
        <v>3022</v>
      </c>
      <c r="K278" s="100">
        <f>VLOOKUP(Tabela1[[#This Row],[Fakulteta koda]],Sporazumi!$C$2:$K$237,9,FALSE)</f>
        <v>2</v>
      </c>
      <c r="L278" s="142" t="s">
        <v>519</v>
      </c>
      <c r="M278" s="97" t="str">
        <f>VLOOKUP(Tabela1[[#This Row],[Koda predmeta]],Tabela13[[Course/Subject code]:[Note]],2,FALSE)</f>
        <v>TEORIJA KNJIŽEVNOSTI</v>
      </c>
      <c r="N278" s="97" t="str">
        <f>VLOOKUP(Tabela1[[#This Row],[Koda predmeta]],Tabela13[[Course/Subject code]:[Note]],3,FALSE)</f>
        <v>THEORY OF LITERATURE</v>
      </c>
      <c r="O278" s="101"/>
      <c r="P278" s="102" t="str">
        <f>IF(VLOOKUP(Tabela1[[#This Row],[Koda predmeta]],Tabela13[[Course/Subject code]:[Note]],9,FALSE)&gt;0,VLOOKUP(Tabela1[[#This Row],[Koda predmeta]],Tabela13[[Course/Subject code]:[Note]],9,FALSE),"")</f>
        <v/>
      </c>
      <c r="Q278" s="103" t="str">
        <f>IFERROR(Tabela1[[#This Row],[Kvote na predmetu]]-COUNTIFS(L:L,Tabela1[[#This Row],[Koda predmeta]],O:O,""),"")</f>
        <v/>
      </c>
      <c r="R278" s="97"/>
      <c r="S278" s="97" t="str">
        <f>VLOOKUP(Tabela1[[#This Row],[Koda predmeta]],Tabela13[[Course/Subject code]:[Note]],4,FALSE)</f>
        <v>Department of Slavic Languages and Literature</v>
      </c>
      <c r="T278" s="97" t="str">
        <f>VLOOKUP(Tabela1[[#This Row],[Koda predmeta]],Tabela13[[Course/Subject code]:[Note]],7,FALSE)</f>
        <v>Winter</v>
      </c>
      <c r="U278" s="97" t="str">
        <f>VLOOKUP(Tabela1[[#This Row],[Koda predmeta]],Tabela13[[Course/Subject code]:[Note]],10,FALSE)</f>
        <v>Individual consultations for Erasmus students; with the option of joining classes in Slovenian language</v>
      </c>
      <c r="V278" s="97">
        <f>VLOOKUP(Tabela1[[#This Row],[Koda predmeta]],Tabela13[[Course/Subject code]:[Note]],11,FALSE)</f>
        <v>0</v>
      </c>
      <c r="W278" s="104"/>
    </row>
    <row r="279" spans="1:23" s="208" customFormat="1" hidden="1" x14ac:dyDescent="0.25">
      <c r="A279" s="142"/>
      <c r="B279" s="142" t="s">
        <v>1213</v>
      </c>
      <c r="C279" s="141" t="s">
        <v>2763</v>
      </c>
      <c r="D279" s="141" t="s">
        <v>2762</v>
      </c>
      <c r="E279" s="142" t="str">
        <f>IFERROR(VLOOKUP(Tabela1[[#This Row],[Priimek]],'Seznam prijav AIPS'!$F$2:$W$100,11,FALSE),"")</f>
        <v>martapeinadomarquez2005@gmail.com</v>
      </c>
      <c r="F279" s="99" t="s">
        <v>2727</v>
      </c>
      <c r="G279" s="142" t="s">
        <v>3021</v>
      </c>
      <c r="H279" s="142" t="str">
        <f>VLOOKUP(Tabela1[[#This Row],[Fakulteta koda]],Sporazumi!$C$2:$K$237,2,FALSE)</f>
        <v xml:space="preserve">UNIVERSIDAD DE GRANADA </v>
      </c>
      <c r="I279" s="141" t="s">
        <v>1763</v>
      </c>
      <c r="J279" s="142" t="s">
        <v>3022</v>
      </c>
      <c r="K279" s="154">
        <f>VLOOKUP(Tabela1[[#This Row],[Fakulteta koda]],Sporazumi!$C$2:$K$237,9,FALSE)</f>
        <v>2</v>
      </c>
      <c r="L279" s="142" t="s">
        <v>461</v>
      </c>
      <c r="M279" s="142" t="str">
        <f>VLOOKUP(Tabela1[[#This Row],[Koda predmeta]],Tabela13[[Course/Subject code]:[Note]],2,FALSE)</f>
        <v>ANALIZA DRUŽBOSLOVNIH IN HUMANISTIČNIH BESEDIL</v>
      </c>
      <c r="N279" s="142" t="str">
        <f>VLOOKUP(Tabela1[[#This Row],[Koda predmeta]],Tabela13[[Course/Subject code]:[Note]],3,FALSE)</f>
        <v>ANALYSES OF SCIENTIFIC TEXTS FROM HUMANITIES AND SOCIAL SCIENCES</v>
      </c>
      <c r="O279" s="166"/>
      <c r="P279" s="169" t="str">
        <f>IF(VLOOKUP(Tabela1[[#This Row],[Koda predmeta]],Tabela13[[Course/Subject code]:[Note]],9,FALSE)&gt;0,VLOOKUP(Tabela1[[#This Row],[Koda predmeta]],Tabela13[[Course/Subject code]:[Note]],9,FALSE),"")</f>
        <v/>
      </c>
      <c r="Q279" s="167" t="str">
        <f>IFERROR(Tabela1[[#This Row],[Kvote na predmetu]]-COUNTIFS(L:L,Tabela1[[#This Row],[Koda predmeta]],O:O,""),"")</f>
        <v/>
      </c>
      <c r="R279" s="142"/>
      <c r="S279" s="142" t="str">
        <f>VLOOKUP(Tabela1[[#This Row],[Koda predmeta]],Tabela13[[Course/Subject code]:[Note]],4,FALSE)</f>
        <v>Department of Sociology</v>
      </c>
      <c r="T279" s="142" t="str">
        <f>VLOOKUP(Tabela1[[#This Row],[Koda predmeta]],Tabela13[[Course/Subject code]:[Note]],7,FALSE)</f>
        <v>Winter</v>
      </c>
      <c r="U279" s="142">
        <f>VLOOKUP(Tabela1[[#This Row],[Koda predmeta]],Tabela13[[Course/Subject code]:[Note]],10,FALSE)</f>
        <v>0</v>
      </c>
      <c r="V279" s="142">
        <f>VLOOKUP(Tabela1[[#This Row],[Koda predmeta]],Tabela13[[Course/Subject code]:[Note]],11,FALSE)</f>
        <v>0</v>
      </c>
      <c r="W279" s="170"/>
    </row>
    <row r="280" spans="1:23" s="106" customFormat="1" hidden="1" x14ac:dyDescent="0.25">
      <c r="A280" s="96"/>
      <c r="B280" s="97" t="s">
        <v>1213</v>
      </c>
      <c r="C280" s="141" t="s">
        <v>2763</v>
      </c>
      <c r="D280" s="141" t="s">
        <v>2762</v>
      </c>
      <c r="E280" s="97" t="str">
        <f>IFERROR(VLOOKUP(Tabela1[[#This Row],[Priimek]],'Seznam prijav AIPS'!$F$2:$W$100,11,FALSE),"")</f>
        <v>martapeinadomarquez2005@gmail.com</v>
      </c>
      <c r="F280" s="99" t="s">
        <v>2727</v>
      </c>
      <c r="G280" s="97" t="s">
        <v>3021</v>
      </c>
      <c r="H280" s="97" t="str">
        <f>VLOOKUP(Tabela1[[#This Row],[Fakulteta koda]],Sporazumi!$C$2:$K$237,2,FALSE)</f>
        <v xml:space="preserve">UNIVERSIDAD DE GRANADA </v>
      </c>
      <c r="I280" s="98" t="s">
        <v>1763</v>
      </c>
      <c r="J280" s="97" t="s">
        <v>3022</v>
      </c>
      <c r="K280" s="100">
        <f>VLOOKUP(Tabela1[[#This Row],[Fakulteta koda]],Sporazumi!$C$2:$K$237,9,FALSE)</f>
        <v>2</v>
      </c>
      <c r="L280" s="142" t="s">
        <v>268</v>
      </c>
      <c r="M280" s="97" t="str">
        <f>VLOOKUP(Tabela1[[#This Row],[Koda predmeta]],Tabela13[[Course/Subject code]:[Note]],2,FALSE)</f>
        <v>UVOD V ANGLEŠKO LITERATURO ZA PREVAJALCE IN TOLMAČE</v>
      </c>
      <c r="N280" s="97" t="str">
        <f>VLOOKUP(Tabela1[[#This Row],[Koda predmeta]],Tabela13[[Course/Subject code]:[Note]],3,FALSE)</f>
        <v>INTRODUCTION TO ENGLISH LITERATURE FOR TRANSLATORS AND INTERPRETERS</v>
      </c>
      <c r="O280" s="101"/>
      <c r="P280" s="102" t="str">
        <f>IF(VLOOKUP(Tabela1[[#This Row],[Koda predmeta]],Tabela13[[Course/Subject code]:[Note]],9,FALSE)&gt;0,VLOOKUP(Tabela1[[#This Row],[Koda predmeta]],Tabela13[[Course/Subject code]:[Note]],9,FALSE),"")</f>
        <v/>
      </c>
      <c r="Q280" s="103" t="str">
        <f>IFERROR(Tabela1[[#This Row],[Kvote na predmetu]]-COUNTIFS(L:L,Tabela1[[#This Row],[Koda predmeta]],O:O,""),"")</f>
        <v/>
      </c>
      <c r="R280" s="97"/>
      <c r="S280" s="97" t="str">
        <f>VLOOKUP(Tabela1[[#This Row],[Koda predmeta]],Tabela13[[Course/Subject code]:[Note]],4,FALSE)</f>
        <v>Department of Translation Studies</v>
      </c>
      <c r="T280" s="97" t="str">
        <f>VLOOKUP(Tabela1[[#This Row],[Koda predmeta]],Tabela13[[Course/Subject code]:[Note]],7,FALSE)</f>
        <v>Winter</v>
      </c>
      <c r="U280" s="97">
        <f>VLOOKUP(Tabela1[[#This Row],[Koda predmeta]],Tabela13[[Course/Subject code]:[Note]],10,FALSE)</f>
        <v>0</v>
      </c>
      <c r="V280" s="97">
        <f>VLOOKUP(Tabela1[[#This Row],[Koda predmeta]],Tabela13[[Course/Subject code]:[Note]],11,FALSE)</f>
        <v>0</v>
      </c>
      <c r="W280" s="104"/>
    </row>
    <row r="281" spans="1:23" s="106" customFormat="1" hidden="1" x14ac:dyDescent="0.25">
      <c r="A281" s="96"/>
      <c r="B281" s="97" t="s">
        <v>1213</v>
      </c>
      <c r="C281" s="141" t="s">
        <v>2763</v>
      </c>
      <c r="D281" s="141" t="s">
        <v>2762</v>
      </c>
      <c r="E281" s="97" t="str">
        <f>IFERROR(VLOOKUP(Tabela1[[#This Row],[Priimek]],'Seznam prijav AIPS'!$F$2:$W$100,11,FALSE),"")</f>
        <v>martapeinadomarquez2005@gmail.com</v>
      </c>
      <c r="F281" s="99" t="s">
        <v>2727</v>
      </c>
      <c r="G281" s="97" t="s">
        <v>3021</v>
      </c>
      <c r="H281" s="97" t="str">
        <f>VLOOKUP(Tabela1[[#This Row],[Fakulteta koda]],Sporazumi!$C$2:$K$237,2,FALSE)</f>
        <v xml:space="preserve">UNIVERSIDAD DE GRANADA </v>
      </c>
      <c r="I281" s="98" t="s">
        <v>1763</v>
      </c>
      <c r="J281" s="97" t="s">
        <v>3022</v>
      </c>
      <c r="K281" s="100">
        <f>VLOOKUP(Tabela1[[#This Row],[Fakulteta koda]],Sporazumi!$C$2:$K$237,9,FALSE)</f>
        <v>2</v>
      </c>
      <c r="L281" s="142" t="s">
        <v>524</v>
      </c>
      <c r="M281" s="97" t="str">
        <f>VLOOKUP(Tabela1[[#This Row],[Koda predmeta]],Tabela13[[Course/Subject code]:[Note]],2,FALSE)</f>
        <v>TEORIJA LITERARNIH VRST</v>
      </c>
      <c r="N281" s="97" t="str">
        <f>VLOOKUP(Tabela1[[#This Row],[Koda predmeta]],Tabela13[[Course/Subject code]:[Note]],3,FALSE)</f>
        <v>THEORY OF LITERARY FORMS</v>
      </c>
      <c r="O281" s="101"/>
      <c r="P281" s="102" t="str">
        <f>IF(VLOOKUP(Tabela1[[#This Row],[Koda predmeta]],Tabela13[[Course/Subject code]:[Note]],9,FALSE)&gt;0,VLOOKUP(Tabela1[[#This Row],[Koda predmeta]],Tabela13[[Course/Subject code]:[Note]],9,FALSE),"")</f>
        <v/>
      </c>
      <c r="Q281" s="103" t="str">
        <f>IFERROR(Tabela1[[#This Row],[Kvote na predmetu]]-COUNTIFS(L:L,Tabela1[[#This Row],[Koda predmeta]],O:O,""),"")</f>
        <v/>
      </c>
      <c r="R281" s="97"/>
      <c r="S281" s="97" t="str">
        <f>VLOOKUP(Tabela1[[#This Row],[Koda predmeta]],Tabela13[[Course/Subject code]:[Note]],4,FALSE)</f>
        <v>Department of Slavic Languages and Literature</v>
      </c>
      <c r="T281" s="97" t="str">
        <f>VLOOKUP(Tabela1[[#This Row],[Koda predmeta]],Tabela13[[Course/Subject code]:[Note]],7,FALSE)</f>
        <v>Winter</v>
      </c>
      <c r="U281" s="97" t="str">
        <f>VLOOKUP(Tabela1[[#This Row],[Koda predmeta]],Tabela13[[Course/Subject code]:[Note]],10,FALSE)</f>
        <v>Individual consultations for Erasmus students; with the option of joining classes in Slovenian language</v>
      </c>
      <c r="V281" s="97">
        <f>VLOOKUP(Tabela1[[#This Row],[Koda predmeta]],Tabela13[[Course/Subject code]:[Note]],11,FALSE)</f>
        <v>0</v>
      </c>
      <c r="W281" s="104"/>
    </row>
    <row r="282" spans="1:23" s="106" customFormat="1" hidden="1" x14ac:dyDescent="0.25">
      <c r="A282" s="96"/>
      <c r="B282" s="97" t="s">
        <v>1213</v>
      </c>
      <c r="C282" s="141" t="s">
        <v>2763</v>
      </c>
      <c r="D282" s="141" t="s">
        <v>2762</v>
      </c>
      <c r="E282" s="97" t="str">
        <f>IFERROR(VLOOKUP(Tabela1[[#This Row],[Priimek]],'Seznam prijav AIPS'!$F$2:$W$100,11,FALSE),"")</f>
        <v>martapeinadomarquez2005@gmail.com</v>
      </c>
      <c r="F282" s="99" t="s">
        <v>2727</v>
      </c>
      <c r="G282" s="97" t="s">
        <v>3021</v>
      </c>
      <c r="H282" s="97" t="str">
        <f>VLOOKUP(Tabela1[[#This Row],[Fakulteta koda]],Sporazumi!$C$2:$K$237,2,FALSE)</f>
        <v xml:space="preserve">UNIVERSIDAD DE GRANADA </v>
      </c>
      <c r="I282" s="98" t="s">
        <v>1763</v>
      </c>
      <c r="J282" s="97" t="s">
        <v>3022</v>
      </c>
      <c r="K282" s="100">
        <f>VLOOKUP(Tabela1[[#This Row],[Fakulteta koda]],Sporazumi!$C$2:$K$237,9,FALSE)</f>
        <v>2</v>
      </c>
      <c r="L282" s="142" t="s">
        <v>63</v>
      </c>
      <c r="M282" s="97" t="str">
        <f>VLOOKUP(Tabela1[[#This Row],[Koda predmeta]],Tabela13[[Course/Subject code]:[Note]],2,FALSE)</f>
        <v>ANGLEŠKI JEZIK - GLASOSLOVJE</v>
      </c>
      <c r="N282" s="97" t="str">
        <f>VLOOKUP(Tabela1[[#This Row],[Koda predmeta]],Tabela13[[Course/Subject code]:[Note]],3,FALSE)</f>
        <v>ENGLISH LANGUAGE – PHONETICS AND PHONOLOGY</v>
      </c>
      <c r="O282" s="101"/>
      <c r="P282" s="102">
        <f>IF(VLOOKUP(Tabela1[[#This Row],[Koda predmeta]],Tabela13[[Course/Subject code]:[Note]],9,FALSE)&gt;0,VLOOKUP(Tabela1[[#This Row],[Koda predmeta]],Tabela13[[Course/Subject code]:[Note]],9,FALSE),"")</f>
        <v>8</v>
      </c>
      <c r="Q282" s="103">
        <f>IFERROR(Tabela1[[#This Row],[Kvote na predmetu]]-COUNTIFS(L:L,Tabela1[[#This Row],[Koda predmeta]],O:O,""),"")</f>
        <v>2</v>
      </c>
      <c r="R282" s="97"/>
      <c r="S282" s="97" t="str">
        <f>VLOOKUP(Tabela1[[#This Row],[Koda predmeta]],Tabela13[[Course/Subject code]:[Note]],4,FALSE)</f>
        <v>Department of English and American Studies</v>
      </c>
      <c r="T282" s="97" t="str">
        <f>VLOOKUP(Tabela1[[#This Row],[Koda predmeta]],Tabela13[[Course/Subject code]:[Note]],7,FALSE)</f>
        <v>Winter</v>
      </c>
      <c r="U282" s="97" t="str">
        <f>VLOOKUP(Tabela1[[#This Row],[Koda predmeta]],Tabela13[[Course/Subject code]:[Note]],10,FALSE)</f>
        <v>Only students of English</v>
      </c>
      <c r="V282" s="97">
        <f>VLOOKUP(Tabela1[[#This Row],[Koda predmeta]],Tabela13[[Course/Subject code]:[Note]],11,FALSE)</f>
        <v>0</v>
      </c>
      <c r="W282" s="104"/>
    </row>
    <row r="283" spans="1:23" s="109" customFormat="1" x14ac:dyDescent="0.25">
      <c r="A283" s="128"/>
      <c r="B283" s="129" t="s">
        <v>1213</v>
      </c>
      <c r="C283" s="229" t="s">
        <v>2483</v>
      </c>
      <c r="D283" s="229" t="s">
        <v>2482</v>
      </c>
      <c r="E283" s="129" t="str">
        <f>IFERROR(VLOOKUP(Tabela1[[#This Row],[Priimek]],'Seznam prijav AIPS'!$F$2:$W$100,11,FALSE),"")</f>
        <v>suiikiya1210@gmail.com</v>
      </c>
      <c r="F283" s="130"/>
      <c r="G283" s="129" t="s">
        <v>2709</v>
      </c>
      <c r="H283" s="129" t="s">
        <v>2733</v>
      </c>
      <c r="I283" s="131" t="s">
        <v>2536</v>
      </c>
      <c r="J283" s="129"/>
      <c r="K283" s="132"/>
      <c r="L283" s="226" t="s">
        <v>67</v>
      </c>
      <c r="M283" s="129" t="str">
        <f>VLOOKUP(Tabela1[[#This Row],[Koda predmeta]],Tabela13[[Course/Subject code]:[Note]],2,FALSE)</f>
        <v>UVOD V ŠTUDIJ ANGLEŠKE KNJIŽEVNOSTI</v>
      </c>
      <c r="N283" s="129" t="str">
        <f>VLOOKUP(Tabela1[[#This Row],[Koda predmeta]],Tabela13[[Course/Subject code]:[Note]],3,FALSE)</f>
        <v>INTRODUCTION TO ENGLISH LITERARY STUDIES</v>
      </c>
      <c r="O283" s="133"/>
      <c r="P283" s="134">
        <f>IF(VLOOKUP(Tabela1[[#This Row],[Koda predmeta]],Tabela13[[Course/Subject code]:[Note]],9,FALSE)&gt;0,VLOOKUP(Tabela1[[#This Row],[Koda predmeta]],Tabela13[[Course/Subject code]:[Note]],9,FALSE),"")</f>
        <v>8</v>
      </c>
      <c r="Q283" s="135">
        <f>IFERROR(Tabela1[[#This Row],[Kvote na predmetu]]-COUNTIFS(L:L,Tabela1[[#This Row],[Koda predmeta]],O:O,""),"")</f>
        <v>-2</v>
      </c>
      <c r="R283" s="129"/>
      <c r="S283" s="129" t="str">
        <f>VLOOKUP(Tabela1[[#This Row],[Koda predmeta]],Tabela13[[Course/Subject code]:[Note]],4,FALSE)</f>
        <v>Department of English and American Studies</v>
      </c>
      <c r="T283" s="129" t="str">
        <f>VLOOKUP(Tabela1[[#This Row],[Koda predmeta]],Tabela13[[Course/Subject code]:[Note]],7,FALSE)</f>
        <v>Winter</v>
      </c>
      <c r="U283" s="129" t="str">
        <f>VLOOKUP(Tabela1[[#This Row],[Koda predmeta]],Tabela13[[Course/Subject code]:[Note]],10,FALSE)</f>
        <v>Only students of English</v>
      </c>
      <c r="V283" s="129">
        <f>VLOOKUP(Tabela1[[#This Row],[Koda predmeta]],Tabela13[[Course/Subject code]:[Note]],11,FALSE)</f>
        <v>0</v>
      </c>
      <c r="W283" s="136"/>
    </row>
    <row r="284" spans="1:23" s="109" customFormat="1" x14ac:dyDescent="0.25">
      <c r="A284" s="49">
        <v>4</v>
      </c>
      <c r="B284" s="17" t="s">
        <v>1213</v>
      </c>
      <c r="C284" s="64" t="s">
        <v>1756</v>
      </c>
      <c r="D284" s="64" t="s">
        <v>1757</v>
      </c>
      <c r="E284" s="17" t="str">
        <f>IFERROR(VLOOKUP(Tabela1[[#This Row],[Priimek]],'Seznam prijav AIPS'!$F$2:$W$100,11,FALSE),"")</f>
        <v>ceyokadayifci@gmail.com</v>
      </c>
      <c r="F284" s="19" t="s">
        <v>1741</v>
      </c>
      <c r="G284" s="17" t="s">
        <v>1759</v>
      </c>
      <c r="H284" s="43" t="str">
        <f>VLOOKUP(Tabela1[[#This Row],[Fakulteta koda]],Sporazumi!$C$2:$K$237,2,FALSE)</f>
        <v>KAFKAS UNIVERSITESI</v>
      </c>
      <c r="I284" s="18" t="s">
        <v>1760</v>
      </c>
      <c r="J284" s="17" t="s">
        <v>1273</v>
      </c>
      <c r="K284" s="20">
        <v>2</v>
      </c>
      <c r="L284" s="67" t="s">
        <v>67</v>
      </c>
      <c r="M284" s="17" t="str">
        <f>VLOOKUP(Tabela1[[#This Row],[Koda predmeta]],Tabela13[[Course/Subject code]:[Note]],2,FALSE)</f>
        <v>UVOD V ŠTUDIJ ANGLEŠKE KNJIŽEVNOSTI</v>
      </c>
      <c r="N284" s="17" t="str">
        <f>VLOOKUP(Tabela1[[#This Row],[Koda predmeta]],Tabela13[[Course/Subject code]:[Note]],3,FALSE)</f>
        <v>INTRODUCTION TO ENGLISH LITERARY STUDIES</v>
      </c>
      <c r="O284" s="21"/>
      <c r="P284" s="22">
        <f>IF(VLOOKUP(Tabela1[[#This Row],[Koda predmeta]],Tabela13[[Course/Subject code]:[Note]],9,FALSE)&gt;0,VLOOKUP(Tabela1[[#This Row],[Koda predmeta]],Tabela13[[Course/Subject code]:[Note]],9,FALSE),"")</f>
        <v>8</v>
      </c>
      <c r="Q284" s="22">
        <f>IFERROR(Tabela1[[#This Row],[Kvote na predmetu]]-COUNTIFS(L:L,Tabela1[[#This Row],[Koda predmeta]],O:O,""),"")</f>
        <v>-2</v>
      </c>
      <c r="R284" s="17"/>
      <c r="S284" s="17" t="str">
        <f>VLOOKUP(Tabela1[[#This Row],[Koda predmeta]],Tabela13[[Course/Subject code]:[Note]],4,FALSE)</f>
        <v>Department of English and American Studies</v>
      </c>
      <c r="T284" s="17" t="str">
        <f>VLOOKUP(Tabela1[[#This Row],[Koda predmeta]],Tabela13[[Course/Subject code]:[Note]],7,FALSE)</f>
        <v>Winter</v>
      </c>
      <c r="U284" s="17" t="str">
        <f>VLOOKUP(Tabela1[[#This Row],[Koda predmeta]],Tabela13[[Course/Subject code]:[Note]],10,FALSE)</f>
        <v>Only students of English</v>
      </c>
      <c r="V284" s="17">
        <f>VLOOKUP(Tabela1[[#This Row],[Koda predmeta]],Tabela13[[Course/Subject code]:[Note]],11,FALSE)</f>
        <v>0</v>
      </c>
      <c r="W284" s="41"/>
    </row>
    <row r="285" spans="1:23" s="106" customFormat="1" x14ac:dyDescent="0.25">
      <c r="A285" s="128"/>
      <c r="B285" s="129" t="s">
        <v>1213</v>
      </c>
      <c r="C285" s="137" t="s">
        <v>2493</v>
      </c>
      <c r="D285" s="137" t="s">
        <v>2492</v>
      </c>
      <c r="E285" s="129" t="str">
        <f>IFERROR(VLOOKUP(Tabela1[[#This Row],[Priimek]],'Seznam prijav AIPS'!$F$2:$W$100,11,FALSE),"")</f>
        <v>lucasmainar2006@gmail.com</v>
      </c>
      <c r="F285" s="130" t="s">
        <v>2712</v>
      </c>
      <c r="G285" s="157" t="s">
        <v>2194</v>
      </c>
      <c r="H285" s="155" t="str">
        <f>VLOOKUP(Tabela1[[#This Row],[Fakulteta koda]],Sporazumi!$C$2:$K$237,2,FALSE)</f>
        <v>UNIVERSIDAD DE ALCALA</v>
      </c>
      <c r="I285" s="131" t="s">
        <v>1763</v>
      </c>
      <c r="J285" s="129" t="s">
        <v>3016</v>
      </c>
      <c r="K285" s="132" t="str">
        <f>VLOOKUP(Tabela1[[#This Row],[Fakulteta koda]],Sporazumi!$C$2:$K$237,9,FALSE)</f>
        <v>8 (skupno s PEF)</v>
      </c>
      <c r="L285" s="137" t="s">
        <v>509</v>
      </c>
      <c r="M285" s="129" t="str">
        <f>VLOOKUP(Tabela1[[#This Row],[Koda predmeta]],Tabela13[[Course/Subject code]:[Note]],2,FALSE)</f>
        <v>UVOD V PSIHOLOGIJO DELA IN ORGANIZACIJ</v>
      </c>
      <c r="N285" s="129" t="str">
        <f>VLOOKUP(Tabela1[[#This Row],[Koda predmeta]],Tabela13[[Course/Subject code]:[Note]],3,FALSE)</f>
        <v>INTRODUCTION TO WORK AND ORGANIZATIONAL PSYCHOLOGY</v>
      </c>
      <c r="O285" s="133"/>
      <c r="P285" s="134">
        <f>IF(VLOOKUP(Tabela1[[#This Row],[Koda predmeta]],Tabela13[[Course/Subject code]:[Note]],9,FALSE)&gt;0,VLOOKUP(Tabela1[[#This Row],[Koda predmeta]],Tabela13[[Course/Subject code]:[Note]],9,FALSE),"")</f>
        <v>5</v>
      </c>
      <c r="Q285" s="135">
        <f>IFERROR(Tabela1[[#This Row],[Kvote na predmetu]]-COUNTIFS(L:L,Tabela1[[#This Row],[Koda predmeta]],O:O,""),"")</f>
        <v>0</v>
      </c>
      <c r="R285" s="129"/>
      <c r="S285" s="129" t="str">
        <f>VLOOKUP(Tabela1[[#This Row],[Koda predmeta]],Tabela13[[Course/Subject code]:[Note]],4,FALSE)</f>
        <v>Department of Psychology</v>
      </c>
      <c r="T285" s="129" t="str">
        <f>VLOOKUP(Tabela1[[#This Row],[Koda predmeta]],Tabela13[[Course/Subject code]:[Note]],7,FALSE)</f>
        <v>Summer</v>
      </c>
      <c r="U285" s="129" t="str">
        <f>VLOOKUP(Tabela1[[#This Row],[Koda predmeta]],Tabela13[[Course/Subject code]:[Note]],10,FALSE)</f>
        <v>Only students of Psychology; in the form of individual consultations and seminars for Erasmus students</v>
      </c>
      <c r="V285" s="129">
        <f>VLOOKUP(Tabela1[[#This Row],[Koda predmeta]],Tabela13[[Course/Subject code]:[Note]],11,FALSE)</f>
        <v>0</v>
      </c>
      <c r="W285" s="136"/>
    </row>
    <row r="286" spans="1:23" s="105" customFormat="1" x14ac:dyDescent="0.25">
      <c r="A286" s="110"/>
      <c r="B286" s="106" t="s">
        <v>1213</v>
      </c>
      <c r="C286" s="120" t="s">
        <v>2191</v>
      </c>
      <c r="D286" s="120" t="s">
        <v>2192</v>
      </c>
      <c r="E286" s="106" t="str">
        <f>IFERROR(VLOOKUP(Tabela1[[#This Row],[Priimek]],'Seznam prijav AIPS'!$F$2:$W$100,11,FALSE),"")</f>
        <v>icperez149@gmail.com</v>
      </c>
      <c r="F286" s="143" t="s">
        <v>2193</v>
      </c>
      <c r="G286" s="106" t="s">
        <v>2194</v>
      </c>
      <c r="H286" s="106" t="str">
        <f>VLOOKUP(Tabela1[[#This Row],[Fakulteta koda]],Sporazumi!$C$2:$K$237,2,FALSE)</f>
        <v>UNIVERSIDAD DE MALAGA</v>
      </c>
      <c r="I286" s="107" t="s">
        <v>1763</v>
      </c>
      <c r="J286" s="106" t="str">
        <f>VLOOKUP(Tabela1[[#This Row],[Fakulteta koda]],Sporazumi!$C$2:$K$237,6,FALSE)</f>
        <v>Psychology</v>
      </c>
      <c r="K286" s="108">
        <f>VLOOKUP(Tabela1[[#This Row],[Fakulteta koda]],Sporazumi!$C$2:$K$237,9,FALSE)</f>
        <v>5</v>
      </c>
      <c r="L286" s="204" t="s">
        <v>509</v>
      </c>
      <c r="M286" s="106" t="str">
        <f>VLOOKUP(Tabela1[[#This Row],[Koda predmeta]],Tabela13[[Course/Subject code]:[Note]],2,FALSE)</f>
        <v>UVOD V PSIHOLOGIJO DELA IN ORGANIZACIJ</v>
      </c>
      <c r="N286" s="106" t="str">
        <f>VLOOKUP(Tabela1[[#This Row],[Koda predmeta]],Tabela13[[Course/Subject code]:[Note]],3,FALSE)</f>
        <v>INTRODUCTION TO WORK AND ORGANIZATIONAL PSYCHOLOGY</v>
      </c>
      <c r="O286" s="101"/>
      <c r="P286" s="103">
        <f>IF(VLOOKUP(Tabela1[[#This Row],[Koda predmeta]],Tabela13[[Course/Subject code]:[Note]],9,FALSE)&gt;0,VLOOKUP(Tabela1[[#This Row],[Koda predmeta]],Tabela13[[Course/Subject code]:[Note]],9,FALSE),"")</f>
        <v>5</v>
      </c>
      <c r="Q286" s="103">
        <f>IFERROR(Tabela1[[#This Row],[Kvote na predmetu]]-COUNTIFS(L:L,Tabela1[[#This Row],[Koda predmeta]],O:O,""),"")</f>
        <v>0</v>
      </c>
      <c r="R286" s="106"/>
      <c r="S286" s="106" t="str">
        <f>VLOOKUP(Tabela1[[#This Row],[Koda predmeta]],Tabela13[[Course/Subject code]:[Note]],4,FALSE)</f>
        <v>Department of Psychology</v>
      </c>
      <c r="T286" s="106" t="str">
        <f>VLOOKUP(Tabela1[[#This Row],[Koda predmeta]],Tabela13[[Course/Subject code]:[Note]],7,FALSE)</f>
        <v>Summer</v>
      </c>
      <c r="U286" s="106" t="str">
        <f>VLOOKUP(Tabela1[[#This Row],[Koda predmeta]],Tabela13[[Course/Subject code]:[Note]],10,FALSE)</f>
        <v>Only students of Psychology; in the form of individual consultations and seminars for Erasmus students</v>
      </c>
      <c r="V286" s="106">
        <f>VLOOKUP(Tabela1[[#This Row],[Koda predmeta]],Tabela13[[Course/Subject code]:[Note]],11,FALSE)</f>
        <v>0</v>
      </c>
      <c r="W286" s="124"/>
    </row>
    <row r="287" spans="1:23" s="105" customFormat="1" x14ac:dyDescent="0.25">
      <c r="A287" s="110"/>
      <c r="B287" s="106" t="s">
        <v>1213</v>
      </c>
      <c r="C287" s="120" t="s">
        <v>2197</v>
      </c>
      <c r="D287" s="120" t="s">
        <v>2198</v>
      </c>
      <c r="E287" s="106" t="str">
        <f>IFERROR(VLOOKUP(Tabela1[[#This Row],[Priimek]],'Seznam prijav AIPS'!$F$2:$W$100,11,FALSE),"")</f>
        <v>martina.tripolib@gmail.com</v>
      </c>
      <c r="F287" s="143" t="s">
        <v>2193</v>
      </c>
      <c r="G287" s="106" t="s">
        <v>2194</v>
      </c>
      <c r="H287" s="106" t="str">
        <f>VLOOKUP(Tabela1[[#This Row],[Fakulteta koda]],Sporazumi!$C$2:$K$237,2,FALSE)</f>
        <v>UNIVERSIDAD DE MALAGA</v>
      </c>
      <c r="I287" s="107" t="s">
        <v>1763</v>
      </c>
      <c r="J287" s="106" t="str">
        <f>VLOOKUP(Tabela1[[#This Row],[Fakulteta koda]],Sporazumi!$C$2:$K$237,6,FALSE)</f>
        <v>Psychology</v>
      </c>
      <c r="K287" s="108">
        <f>VLOOKUP(Tabela1[[#This Row],[Fakulteta koda]],Sporazumi!$C$2:$K$237,9,FALSE)</f>
        <v>5</v>
      </c>
      <c r="L287" s="204" t="s">
        <v>509</v>
      </c>
      <c r="M287" s="106" t="str">
        <f>VLOOKUP(Tabela1[[#This Row],[Koda predmeta]],Tabela13[[Course/Subject code]:[Note]],2,FALSE)</f>
        <v>UVOD V PSIHOLOGIJO DELA IN ORGANIZACIJ</v>
      </c>
      <c r="N287" s="106" t="str">
        <f>VLOOKUP(Tabela1[[#This Row],[Koda predmeta]],Tabela13[[Course/Subject code]:[Note]],3,FALSE)</f>
        <v>INTRODUCTION TO WORK AND ORGANIZATIONAL PSYCHOLOGY</v>
      </c>
      <c r="O287" s="101"/>
      <c r="P287" s="103">
        <f>IF(VLOOKUP(Tabela1[[#This Row],[Koda predmeta]],Tabela13[[Course/Subject code]:[Note]],9,FALSE)&gt;0,VLOOKUP(Tabela1[[#This Row],[Koda predmeta]],Tabela13[[Course/Subject code]:[Note]],9,FALSE),"")</f>
        <v>5</v>
      </c>
      <c r="Q287" s="103">
        <f>IFERROR(Tabela1[[#This Row],[Kvote na predmetu]]-COUNTIFS(L:L,Tabela1[[#This Row],[Koda predmeta]],O:O,""),"")</f>
        <v>0</v>
      </c>
      <c r="R287" s="106"/>
      <c r="S287" s="106" t="str">
        <f>VLOOKUP(Tabela1[[#This Row],[Koda predmeta]],Tabela13[[Course/Subject code]:[Note]],4,FALSE)</f>
        <v>Department of Psychology</v>
      </c>
      <c r="T287" s="106" t="str">
        <f>VLOOKUP(Tabela1[[#This Row],[Koda predmeta]],Tabela13[[Course/Subject code]:[Note]],7,FALSE)</f>
        <v>Summer</v>
      </c>
      <c r="U287" s="106" t="str">
        <f>VLOOKUP(Tabela1[[#This Row],[Koda predmeta]],Tabela13[[Course/Subject code]:[Note]],10,FALSE)</f>
        <v>Only students of Psychology; in the form of individual consultations and seminars for Erasmus students</v>
      </c>
      <c r="V287" s="106">
        <f>VLOOKUP(Tabela1[[#This Row],[Koda predmeta]],Tabela13[[Course/Subject code]:[Note]],11,FALSE)</f>
        <v>0</v>
      </c>
      <c r="W287" s="124"/>
    </row>
    <row r="288" spans="1:23" s="106" customFormat="1" hidden="1" x14ac:dyDescent="0.25">
      <c r="A288" s="110"/>
      <c r="B288" s="106" t="s">
        <v>1213</v>
      </c>
      <c r="C288" s="120" t="s">
        <v>2197</v>
      </c>
      <c r="D288" s="120" t="s">
        <v>2198</v>
      </c>
      <c r="E288" s="106" t="str">
        <f>IFERROR(VLOOKUP(Tabela1[[#This Row],[Priimek]],'Seznam prijav AIPS'!$F$2:$W$100,11,FALSE),"")</f>
        <v>martina.tripolib@gmail.com</v>
      </c>
      <c r="F288" s="143" t="s">
        <v>2193</v>
      </c>
      <c r="G288" s="106" t="s">
        <v>2194</v>
      </c>
      <c r="H288" s="106" t="str">
        <f>VLOOKUP(Tabela1[[#This Row],[Fakulteta koda]],Sporazumi!$C$2:$K$237,2,FALSE)</f>
        <v>UNIVERSIDAD DE MALAGA</v>
      </c>
      <c r="I288" s="107" t="s">
        <v>1763</v>
      </c>
      <c r="J288" s="106" t="str">
        <f>VLOOKUP(Tabela1[[#This Row],[Fakulteta koda]],Sporazumi!$C$2:$K$237,6,FALSE)</f>
        <v>Psychology</v>
      </c>
      <c r="K288" s="108">
        <f>VLOOKUP(Tabela1[[#This Row],[Fakulteta koda]],Sporazumi!$C$2:$K$237,9,FALSE)</f>
        <v>5</v>
      </c>
      <c r="L288" s="204" t="s">
        <v>505</v>
      </c>
      <c r="M288" s="106" t="str">
        <f>VLOOKUP(Tabela1[[#This Row],[Koda predmeta]],Tabela13[[Course/Subject code]:[Note]],2,FALSE)</f>
        <v>KRITIČNO MIŠLJENJE Z OSNOVAMI ARGUMENTACIJE</v>
      </c>
      <c r="N288" s="106" t="str">
        <f>VLOOKUP(Tabela1[[#This Row],[Koda predmeta]],Tabela13[[Course/Subject code]:[Note]],3,FALSE)</f>
        <v>CRITICAL THINKING WITH ELEMENTARY ARGUMENTATION</v>
      </c>
      <c r="O288" s="101"/>
      <c r="P288" s="103" t="str">
        <f>IF(VLOOKUP(Tabela1[[#This Row],[Koda predmeta]],Tabela13[[Course/Subject code]:[Note]],9,FALSE)&gt;0,VLOOKUP(Tabela1[[#This Row],[Koda predmeta]],Tabela13[[Course/Subject code]:[Note]],9,FALSE),"")</f>
        <v/>
      </c>
      <c r="Q288" s="103" t="str">
        <f>IFERROR(Tabela1[[#This Row],[Kvote na predmetu]]-COUNTIFS(L:L,Tabela1[[#This Row],[Koda predmeta]],O:O,""),"")</f>
        <v/>
      </c>
      <c r="S288" s="106" t="str">
        <f>VLOOKUP(Tabela1[[#This Row],[Koda predmeta]],Tabela13[[Course/Subject code]:[Note]],4,FALSE)</f>
        <v>Department of Psychology</v>
      </c>
      <c r="T288" s="106" t="str">
        <f>VLOOKUP(Tabela1[[#This Row],[Koda predmeta]],Tabela13[[Course/Subject code]:[Note]],7,FALSE)</f>
        <v>Winter</v>
      </c>
      <c r="U288" s="106">
        <f>VLOOKUP(Tabela1[[#This Row],[Koda predmeta]],Tabela13[[Course/Subject code]:[Note]],10,FALSE)</f>
        <v>0</v>
      </c>
      <c r="V288" s="106" t="str">
        <f>VLOOKUP(Tabela1[[#This Row],[Koda predmeta]],Tabela13[[Course/Subject code]:[Note]],11,FALSE)</f>
        <v>Elective course. Subject to availability at the beginning of the semester.</v>
      </c>
      <c r="W288" s="124"/>
    </row>
    <row r="289" spans="1:23" s="106" customFormat="1" x14ac:dyDescent="0.25">
      <c r="A289" s="110"/>
      <c r="B289" s="106" t="s">
        <v>1213</v>
      </c>
      <c r="C289" s="120" t="s">
        <v>2195</v>
      </c>
      <c r="D289" s="120" t="s">
        <v>2196</v>
      </c>
      <c r="E289" s="106" t="str">
        <f>IFERROR(VLOOKUP(Tabela1[[#This Row],[Priimek]],'Seznam prijav AIPS'!$F$2:$W$100,11,FALSE),"")</f>
        <v>sherezaderive@gmail.com</v>
      </c>
      <c r="F289" s="163" t="s">
        <v>2193</v>
      </c>
      <c r="G289" s="106" t="s">
        <v>2194</v>
      </c>
      <c r="H289" s="106" t="str">
        <f>VLOOKUP(Tabela1[[#This Row],[Fakulteta koda]],Sporazumi!$C$2:$K$237,2,FALSE)</f>
        <v>UNIVERSIDAD DE MALAGA</v>
      </c>
      <c r="I289" s="107" t="s">
        <v>1763</v>
      </c>
      <c r="J289" s="106" t="str">
        <f>VLOOKUP(Tabela1[[#This Row],[Fakulteta koda]],Sporazumi!$C$2:$K$237,6,FALSE)</f>
        <v>Psychology</v>
      </c>
      <c r="K289" s="108">
        <f>VLOOKUP(Tabela1[[#This Row],[Fakulteta koda]],Sporazumi!$C$2:$K$237,9,FALSE)</f>
        <v>5</v>
      </c>
      <c r="L289" s="204" t="s">
        <v>509</v>
      </c>
      <c r="M289" s="106" t="str">
        <f>VLOOKUP(Tabela1[[#This Row],[Koda predmeta]],Tabela13[[Course/Subject code]:[Note]],2,FALSE)</f>
        <v>UVOD V PSIHOLOGIJO DELA IN ORGANIZACIJ</v>
      </c>
      <c r="N289" s="106" t="str">
        <f>VLOOKUP(Tabela1[[#This Row],[Koda predmeta]],Tabela13[[Course/Subject code]:[Note]],3,FALSE)</f>
        <v>INTRODUCTION TO WORK AND ORGANIZATIONAL PSYCHOLOGY</v>
      </c>
      <c r="O289" s="101"/>
      <c r="P289" s="103">
        <f>IF(VLOOKUP(Tabela1[[#This Row],[Koda predmeta]],Tabela13[[Course/Subject code]:[Note]],9,FALSE)&gt;0,VLOOKUP(Tabela1[[#This Row],[Koda predmeta]],Tabela13[[Course/Subject code]:[Note]],9,FALSE),"")</f>
        <v>5</v>
      </c>
      <c r="Q289" s="103">
        <f>IFERROR(Tabela1[[#This Row],[Kvote na predmetu]]-COUNTIFS(L:L,Tabela1[[#This Row],[Koda predmeta]],O:O,""),"")</f>
        <v>0</v>
      </c>
      <c r="S289" s="106" t="str">
        <f>VLOOKUP(Tabela1[[#This Row],[Koda predmeta]],Tabela13[[Course/Subject code]:[Note]],4,FALSE)</f>
        <v>Department of Psychology</v>
      </c>
      <c r="T289" s="106" t="str">
        <f>VLOOKUP(Tabela1[[#This Row],[Koda predmeta]],Tabela13[[Course/Subject code]:[Note]],7,FALSE)</f>
        <v>Summer</v>
      </c>
      <c r="U289" s="106" t="str">
        <f>VLOOKUP(Tabela1[[#This Row],[Koda predmeta]],Tabela13[[Course/Subject code]:[Note]],10,FALSE)</f>
        <v>Only students of Psychology; in the form of individual consultations and seminars for Erasmus students</v>
      </c>
      <c r="V289" s="106">
        <f>VLOOKUP(Tabela1[[#This Row],[Koda predmeta]],Tabela13[[Course/Subject code]:[Note]],11,FALSE)</f>
        <v>0</v>
      </c>
      <c r="W289" s="124"/>
    </row>
    <row r="290" spans="1:23" s="109" customFormat="1" x14ac:dyDescent="0.25">
      <c r="A290" s="110"/>
      <c r="B290" s="106" t="s">
        <v>1213</v>
      </c>
      <c r="C290" s="120" t="s">
        <v>2553</v>
      </c>
      <c r="D290" s="120" t="s">
        <v>2552</v>
      </c>
      <c r="E290" s="106" t="str">
        <f>IFERROR(VLOOKUP(Tabela1[[#This Row],[Priimek]],'Seznam prijav AIPS'!$F$2:$W$100,11,FALSE),"")</f>
        <v>teresasaldanaafan@gmail.com</v>
      </c>
      <c r="F290" s="163" t="s">
        <v>2193</v>
      </c>
      <c r="G290" s="106" t="s">
        <v>2194</v>
      </c>
      <c r="H290" s="106" t="str">
        <f>VLOOKUP(Tabela1[[#This Row],[Fakulteta koda]],Sporazumi!$C$2:$K$237,2,FALSE)</f>
        <v>UNIVERSIDAD DE MALAGA</v>
      </c>
      <c r="I290" s="107" t="s">
        <v>1763</v>
      </c>
      <c r="J290" s="106" t="str">
        <f>VLOOKUP(Tabela1[[#This Row],[Fakulteta koda]],Sporazumi!$C$2:$K$237,6,FALSE)</f>
        <v>Psychology</v>
      </c>
      <c r="K290" s="108">
        <f>VLOOKUP(Tabela1[[#This Row],[Fakulteta koda]],Sporazumi!$C$2:$K$237,9,FALSE)</f>
        <v>5</v>
      </c>
      <c r="L290" s="204" t="s">
        <v>509</v>
      </c>
      <c r="M290" s="106" t="str">
        <f>VLOOKUP(Tabela1[[#This Row],[Koda predmeta]],Tabela13[[Course/Subject code]:[Note]],2,FALSE)</f>
        <v>UVOD V PSIHOLOGIJO DELA IN ORGANIZACIJ</v>
      </c>
      <c r="N290" s="106" t="str">
        <f>VLOOKUP(Tabela1[[#This Row],[Koda predmeta]],Tabela13[[Course/Subject code]:[Note]],3,FALSE)</f>
        <v>INTRODUCTION TO WORK AND ORGANIZATIONAL PSYCHOLOGY</v>
      </c>
      <c r="O290" s="101"/>
      <c r="P290" s="103">
        <f>IF(VLOOKUP(Tabela1[[#This Row],[Koda predmeta]],Tabela13[[Course/Subject code]:[Note]],9,FALSE)&gt;0,VLOOKUP(Tabela1[[#This Row],[Koda predmeta]],Tabela13[[Course/Subject code]:[Note]],9,FALSE),"")</f>
        <v>5</v>
      </c>
      <c r="Q290" s="103">
        <f>IFERROR(Tabela1[[#This Row],[Kvote na predmetu]]-COUNTIFS(L:L,Tabela1[[#This Row],[Koda predmeta]],O:O,""),"")</f>
        <v>0</v>
      </c>
      <c r="R290" s="106"/>
      <c r="S290" s="106" t="str">
        <f>VLOOKUP(Tabela1[[#This Row],[Koda predmeta]],Tabela13[[Course/Subject code]:[Note]],4,FALSE)</f>
        <v>Department of Psychology</v>
      </c>
      <c r="T290" s="106" t="str">
        <f>VLOOKUP(Tabela1[[#This Row],[Koda predmeta]],Tabela13[[Course/Subject code]:[Note]],7,FALSE)</f>
        <v>Summer</v>
      </c>
      <c r="U290" s="106" t="str">
        <f>VLOOKUP(Tabela1[[#This Row],[Koda predmeta]],Tabela13[[Course/Subject code]:[Note]],10,FALSE)</f>
        <v>Only students of Psychology; in the form of individual consultations and seminars for Erasmus students</v>
      </c>
      <c r="V290" s="106">
        <f>VLOOKUP(Tabela1[[#This Row],[Koda predmeta]],Tabela13[[Course/Subject code]:[Note]],11,FALSE)</f>
        <v>0</v>
      </c>
      <c r="W290" s="124"/>
    </row>
    <row r="291" spans="1:23" s="106" customFormat="1" x14ac:dyDescent="0.25">
      <c r="A291" s="49"/>
      <c r="B291" s="17" t="s">
        <v>1213</v>
      </c>
      <c r="C291" s="64" t="s">
        <v>1875</v>
      </c>
      <c r="D291" s="64" t="s">
        <v>1874</v>
      </c>
      <c r="E291" s="17" t="str">
        <f>IFERROR(VLOOKUP(Tabela1[[#This Row],[Priimek]],'Seznam prijav AIPS'!$F$2:$W$100,11,FALSE),"")</f>
        <v>aenesozalp@gmail.com</v>
      </c>
      <c r="F291" s="66" t="s">
        <v>1741</v>
      </c>
      <c r="G291" s="17" t="s">
        <v>2190</v>
      </c>
      <c r="H291" s="43" t="str">
        <f>VLOOKUP(Tabela1[[#This Row],[Fakulteta koda]],Sporazumi!$C$2:$K$237,2,FALSE)</f>
        <v>KAFKAS UNIVERSITESI</v>
      </c>
      <c r="I291" s="18" t="s">
        <v>1760</v>
      </c>
      <c r="J291" s="43" t="str">
        <f>VLOOKUP(Tabela1[[#This Row],[Fakulteta koda]],Sporazumi!$C$2:$K$237,6,FALSE)</f>
        <v>Education</v>
      </c>
      <c r="K291" s="46" t="str">
        <f>VLOOKUP(Tabela1[[#This Row],[Fakulteta koda]],Sporazumi!$C$2:$K$237,9,FALSE)</f>
        <v>*</v>
      </c>
      <c r="L291" s="64" t="s">
        <v>120</v>
      </c>
      <c r="M291" s="17" t="str">
        <f>VLOOKUP(Tabela1[[#This Row],[Koda predmeta]],Tabela13[[Course/Subject code]:[Note]],2,FALSE)</f>
        <v>LEKTORAT ANGLEŠKEGA JEZIKA 1</v>
      </c>
      <c r="N291" s="17" t="str">
        <f>VLOOKUP(Tabela1[[#This Row],[Koda predmeta]],Tabela13[[Course/Subject code]:[Note]],3,FALSE)</f>
        <v>LANGUAGE DEVELOPMENT 1</v>
      </c>
      <c r="O291" s="21"/>
      <c r="P291" s="22">
        <f>IF(VLOOKUP(Tabela1[[#This Row],[Koda predmeta]],Tabela13[[Course/Subject code]:[Note]],9,FALSE)&gt;0,VLOOKUP(Tabela1[[#This Row],[Koda predmeta]],Tabela13[[Course/Subject code]:[Note]],9,FALSE),"")</f>
        <v>8</v>
      </c>
      <c r="Q291" s="22">
        <f>IFERROR(Tabela1[[#This Row],[Kvote na predmetu]]-COUNTIFS(L:L,Tabela1[[#This Row],[Koda predmeta]],O:O,""),"")</f>
        <v>-2</v>
      </c>
      <c r="R291" s="17"/>
      <c r="S291" s="17" t="str">
        <f>VLOOKUP(Tabela1[[#This Row],[Koda predmeta]],Tabela13[[Course/Subject code]:[Note]],4,FALSE)</f>
        <v>Department of English and American Studies</v>
      </c>
      <c r="T291" s="17" t="str">
        <f>VLOOKUP(Tabela1[[#This Row],[Koda predmeta]],Tabela13[[Course/Subject code]:[Note]],7,FALSE)</f>
        <v>Winter</v>
      </c>
      <c r="U291" s="17" t="str">
        <f>VLOOKUP(Tabela1[[#This Row],[Koda predmeta]],Tabela13[[Course/Subject code]:[Note]],10,FALSE)</f>
        <v>Only students of English</v>
      </c>
      <c r="V291" s="17">
        <f>VLOOKUP(Tabela1[[#This Row],[Koda predmeta]],Tabela13[[Course/Subject code]:[Note]],11,FALSE)</f>
        <v>0</v>
      </c>
      <c r="W291" s="41"/>
    </row>
    <row r="292" spans="1:23" s="106" customFormat="1" x14ac:dyDescent="0.25">
      <c r="A292" s="110"/>
      <c r="B292" s="106" t="s">
        <v>1213</v>
      </c>
      <c r="C292" s="120" t="s">
        <v>2044</v>
      </c>
      <c r="D292" s="120" t="s">
        <v>2043</v>
      </c>
      <c r="E292" s="106" t="str">
        <f>IFERROR(VLOOKUP(Tabela1[[#This Row],[Priimek]],'Seznam prijav AIPS'!$F$2:$W$100,11,FALSE),"")</f>
        <v>doretagollo85@gmail.com</v>
      </c>
      <c r="F292" s="143" t="s">
        <v>2689</v>
      </c>
      <c r="G292" s="106" t="s">
        <v>2690</v>
      </c>
      <c r="H292" s="106" t="str">
        <f>VLOOKUP(Tabela1[[#This Row],[Fakulteta koda]],Sporazumi!$C$2:$K$237,2,FALSE)</f>
        <v>UNIVERSITAT DE VALENCIA (ESTUDI GENERAL) UVEG</v>
      </c>
      <c r="I292" s="107" t="s">
        <v>1763</v>
      </c>
      <c r="J292" s="106" t="s">
        <v>1225</v>
      </c>
      <c r="K292" s="114" t="s">
        <v>2691</v>
      </c>
      <c r="L292" s="204" t="s">
        <v>120</v>
      </c>
      <c r="M292" s="106" t="str">
        <f>VLOOKUP(Tabela1[[#This Row],[Koda predmeta]],Tabela13[[Course/Subject code]:[Note]],2,FALSE)</f>
        <v>LEKTORAT ANGLEŠKEGA JEZIKA 1</v>
      </c>
      <c r="N292" s="106" t="str">
        <f>VLOOKUP(Tabela1[[#This Row],[Koda predmeta]],Tabela13[[Course/Subject code]:[Note]],3,FALSE)</f>
        <v>LANGUAGE DEVELOPMENT 1</v>
      </c>
      <c r="O292" s="101"/>
      <c r="P292" s="103">
        <f>IF(VLOOKUP(Tabela1[[#This Row],[Koda predmeta]],Tabela13[[Course/Subject code]:[Note]],9,FALSE)&gt;0,VLOOKUP(Tabela1[[#This Row],[Koda predmeta]],Tabela13[[Course/Subject code]:[Note]],9,FALSE),"")</f>
        <v>8</v>
      </c>
      <c r="Q292" s="103">
        <f>IFERROR(Tabela1[[#This Row],[Kvote na predmetu]]-COUNTIFS(L:L,Tabela1[[#This Row],[Koda predmeta]],O:O,""),"")</f>
        <v>-2</v>
      </c>
      <c r="S292" s="106" t="str">
        <f>VLOOKUP(Tabela1[[#This Row],[Koda predmeta]],Tabela13[[Course/Subject code]:[Note]],4,FALSE)</f>
        <v>Department of English and American Studies</v>
      </c>
      <c r="T292" s="106" t="str">
        <f>VLOOKUP(Tabela1[[#This Row],[Koda predmeta]],Tabela13[[Course/Subject code]:[Note]],7,FALSE)</f>
        <v>Winter</v>
      </c>
      <c r="U292" s="106" t="str">
        <f>VLOOKUP(Tabela1[[#This Row],[Koda predmeta]],Tabela13[[Course/Subject code]:[Note]],10,FALSE)</f>
        <v>Only students of English</v>
      </c>
      <c r="V292" s="106">
        <f>VLOOKUP(Tabela1[[#This Row],[Koda predmeta]],Tabela13[[Course/Subject code]:[Note]],11,FALSE)</f>
        <v>0</v>
      </c>
      <c r="W292" s="124"/>
    </row>
    <row r="293" spans="1:23" s="72" customFormat="1" hidden="1" x14ac:dyDescent="0.25">
      <c r="A293" s="49"/>
      <c r="B293" s="17" t="s">
        <v>1213</v>
      </c>
      <c r="C293" s="63" t="s">
        <v>2652</v>
      </c>
      <c r="D293" s="63" t="s">
        <v>2651</v>
      </c>
      <c r="E293" s="17" t="str">
        <f>IFERROR(VLOOKUP(Tabela1[[#This Row],[Priimek]],'Seznam prijav AIPS'!$F$2:$W$100,11,FALSE),"")</f>
        <v>goreckamartynaa@gmail.com</v>
      </c>
      <c r="F293" s="19" t="s">
        <v>1641</v>
      </c>
      <c r="G293" s="17"/>
      <c r="H293" s="17" t="str">
        <f>VLOOKUP(Tabela1[[#This Row],[Fakulteta koda]],Sporazumi!$C$2:$K$237,2,FALSE)</f>
        <v>UNIWERSYTET IM. ADAMA MICKIEWICZA W POZNANIU</v>
      </c>
      <c r="I293" s="18" t="s">
        <v>1780</v>
      </c>
      <c r="J293" s="17" t="str">
        <f>VLOOKUP(Tabela1[[#This Row],[Fakulteta koda]],Sporazumi!$C$2:$K$237,6,FALSE)</f>
        <v>Earth sciences</v>
      </c>
      <c r="K293" s="20" t="str">
        <f>VLOOKUP(Tabela1[[#This Row],[Fakulteta koda]],Sporazumi!$C$2:$K$237,9,FALSE)</f>
        <v>*</v>
      </c>
      <c r="L293" s="63" t="s">
        <v>713</v>
      </c>
      <c r="M293" s="17" t="str">
        <f>VLOOKUP(Tabela1[[#This Row],[Koda predmeta]],Tabela13[[Course/Subject code]:[Note]],2,FALSE)</f>
        <v>ANTROPOGENE PODNEBNE SPREMEMBE</v>
      </c>
      <c r="N293" s="17" t="str">
        <f>VLOOKUP(Tabela1[[#This Row],[Koda predmeta]],Tabela13[[Course/Subject code]:[Note]],3,FALSE)</f>
        <v>ANTHROPOGENIC CLIMATIC CHANGES</v>
      </c>
      <c r="O293" s="22"/>
      <c r="P293" s="22" t="str">
        <f>IF(VLOOKUP(Tabela1[[#This Row],[Koda predmeta]],Tabela13[[Course/Subject code]:[Note]],9,FALSE)&gt;0,VLOOKUP(Tabela1[[#This Row],[Koda predmeta]],Tabela13[[Course/Subject code]:[Note]],9,FALSE),"")</f>
        <v/>
      </c>
      <c r="Q293" s="22" t="str">
        <f>IFERROR(Tabela1[[#This Row],[Kvote na predmetu]]-COUNTIFS(L:L,Tabela1[[#This Row],[Koda predmeta]],O:O,""),"")</f>
        <v/>
      </c>
      <c r="R293" s="17"/>
      <c r="S293" s="17" t="str">
        <f>VLOOKUP(Tabela1[[#This Row],[Koda predmeta]],Tabela13[[Course/Subject code]:[Note]],4,FALSE)</f>
        <v>Department of Geography</v>
      </c>
      <c r="T293" s="17" t="str">
        <f>VLOOKUP(Tabela1[[#This Row],[Koda predmeta]],Tabela13[[Course/Subject code]:[Note]],7,FALSE)</f>
        <v>Summer</v>
      </c>
      <c r="U293" s="17">
        <f>VLOOKUP(Tabela1[[#This Row],[Koda predmeta]],Tabela13[[Course/Subject code]:[Note]],10,FALSE)</f>
        <v>0</v>
      </c>
      <c r="V293" s="17" t="str">
        <f>VLOOKUP(Tabela1[[#This Row],[Koda predmeta]],Tabela13[[Course/Subject code]:[Note]],11,FALSE)</f>
        <v>Elective course. Subject to availability at the beginning of the semester.</v>
      </c>
      <c r="W293" s="41"/>
    </row>
    <row r="294" spans="1:23" s="72" customFormat="1" hidden="1" x14ac:dyDescent="0.25">
      <c r="A294" s="49"/>
      <c r="B294" s="17" t="s">
        <v>1213</v>
      </c>
      <c r="C294" s="63" t="s">
        <v>2652</v>
      </c>
      <c r="D294" s="63" t="s">
        <v>2651</v>
      </c>
      <c r="E294" s="17" t="str">
        <f>IFERROR(VLOOKUP(Tabela1[[#This Row],[Priimek]],'Seznam prijav AIPS'!$F$2:$W$100,11,FALSE),"")</f>
        <v>goreckamartynaa@gmail.com</v>
      </c>
      <c r="F294" s="19" t="s">
        <v>1641</v>
      </c>
      <c r="G294" s="17"/>
      <c r="H294" s="17" t="str">
        <f>VLOOKUP(Tabela1[[#This Row],[Fakulteta koda]],Sporazumi!$C$2:$K$237,2,FALSE)</f>
        <v>UNIWERSYTET IM. ADAMA MICKIEWICZA W POZNANIU</v>
      </c>
      <c r="I294" s="18" t="s">
        <v>1780</v>
      </c>
      <c r="J294" s="17" t="str">
        <f>VLOOKUP(Tabela1[[#This Row],[Fakulteta koda]],Sporazumi!$C$2:$K$237,6,FALSE)</f>
        <v>Earth sciences</v>
      </c>
      <c r="K294" s="20" t="str">
        <f>VLOOKUP(Tabela1[[#This Row],[Fakulteta koda]],Sporazumi!$C$2:$K$237,9,FALSE)</f>
        <v>*</v>
      </c>
      <c r="L294" s="63" t="s">
        <v>689</v>
      </c>
      <c r="M294" s="17" t="str">
        <f>VLOOKUP(Tabela1[[#This Row],[Koda predmeta]],Tabela13[[Course/Subject code]:[Note]],2,FALSE)</f>
        <v>EKOLOŠKA GEOGRAFIJA</v>
      </c>
      <c r="N294" s="17" t="str">
        <f>VLOOKUP(Tabela1[[#This Row],[Koda predmeta]],Tabela13[[Course/Subject code]:[Note]],3,FALSE)</f>
        <v>ECOLOGICAL GEOGRAPHY</v>
      </c>
      <c r="O294" s="22"/>
      <c r="P294" s="22" t="str">
        <f>IF(VLOOKUP(Tabela1[[#This Row],[Koda predmeta]],Tabela13[[Course/Subject code]:[Note]],9,FALSE)&gt;0,VLOOKUP(Tabela1[[#This Row],[Koda predmeta]],Tabela13[[Course/Subject code]:[Note]],9,FALSE),"")</f>
        <v/>
      </c>
      <c r="Q294" s="22" t="str">
        <f>IFERROR(Tabela1[[#This Row],[Kvote na predmetu]]-COUNTIFS(L:L,Tabela1[[#This Row],[Koda predmeta]],O:O,""),"")</f>
        <v/>
      </c>
      <c r="R294" s="17"/>
      <c r="S294" s="17" t="str">
        <f>VLOOKUP(Tabela1[[#This Row],[Koda predmeta]],Tabela13[[Course/Subject code]:[Note]],4,FALSE)</f>
        <v>Department of Geography</v>
      </c>
      <c r="T294" s="17" t="str">
        <f>VLOOKUP(Tabela1[[#This Row],[Koda predmeta]],Tabela13[[Course/Subject code]:[Note]],7,FALSE)</f>
        <v>Winter</v>
      </c>
      <c r="U294" s="17">
        <f>VLOOKUP(Tabela1[[#This Row],[Koda predmeta]],Tabela13[[Course/Subject code]:[Note]],10,FALSE)</f>
        <v>0</v>
      </c>
      <c r="V294" s="17">
        <f>VLOOKUP(Tabela1[[#This Row],[Koda predmeta]],Tabela13[[Course/Subject code]:[Note]],11,FALSE)</f>
        <v>0</v>
      </c>
      <c r="W294" s="41"/>
    </row>
    <row r="295" spans="1:23" s="73" customFormat="1" hidden="1" x14ac:dyDescent="0.25">
      <c r="A295" s="49"/>
      <c r="B295" s="17" t="s">
        <v>1213</v>
      </c>
      <c r="C295" s="63" t="s">
        <v>2652</v>
      </c>
      <c r="D295" s="63" t="s">
        <v>2651</v>
      </c>
      <c r="E295" s="17" t="str">
        <f>IFERROR(VLOOKUP(Tabela1[[#This Row],[Priimek]],'Seznam prijav AIPS'!$F$2:$W$100,11,FALSE),"")</f>
        <v>goreckamartynaa@gmail.com</v>
      </c>
      <c r="F295" s="19" t="s">
        <v>1641</v>
      </c>
      <c r="G295" s="17"/>
      <c r="H295" s="17" t="str">
        <f>VLOOKUP(Tabela1[[#This Row],[Fakulteta koda]],Sporazumi!$C$2:$K$237,2,FALSE)</f>
        <v>UNIWERSYTET IM. ADAMA MICKIEWICZA W POZNANIU</v>
      </c>
      <c r="I295" s="18" t="s">
        <v>1780</v>
      </c>
      <c r="J295" s="17" t="str">
        <f>VLOOKUP(Tabela1[[#This Row],[Fakulteta koda]],Sporazumi!$C$2:$K$237,6,FALSE)</f>
        <v>Earth sciences</v>
      </c>
      <c r="K295" s="20" t="str">
        <f>VLOOKUP(Tabela1[[#This Row],[Fakulteta koda]],Sporazumi!$C$2:$K$237,9,FALSE)</f>
        <v>*</v>
      </c>
      <c r="L295" s="63" t="s">
        <v>677</v>
      </c>
      <c r="M295" s="17" t="str">
        <f>VLOOKUP(Tabela1[[#This Row],[Koda predmeta]],Tabela13[[Course/Subject code]:[Note]],2,FALSE)</f>
        <v>EKONOMSKA GEOGRAFIJA</v>
      </c>
      <c r="N295" s="17" t="str">
        <f>VLOOKUP(Tabela1[[#This Row],[Koda predmeta]],Tabela13[[Course/Subject code]:[Note]],3,FALSE)</f>
        <v>ECONOMIC GEOGRAPHY</v>
      </c>
      <c r="O295" s="22"/>
      <c r="P295" s="22" t="str">
        <f>IF(VLOOKUP(Tabela1[[#This Row],[Koda predmeta]],Tabela13[[Course/Subject code]:[Note]],9,FALSE)&gt;0,VLOOKUP(Tabela1[[#This Row],[Koda predmeta]],Tabela13[[Course/Subject code]:[Note]],9,FALSE),"")</f>
        <v/>
      </c>
      <c r="Q295" s="22" t="str">
        <f>IFERROR(Tabela1[[#This Row],[Kvote na predmetu]]-COUNTIFS(L:L,Tabela1[[#This Row],[Koda predmeta]],O:O,""),"")</f>
        <v/>
      </c>
      <c r="R295" s="17"/>
      <c r="S295" s="17" t="str">
        <f>VLOOKUP(Tabela1[[#This Row],[Koda predmeta]],Tabela13[[Course/Subject code]:[Note]],4,FALSE)</f>
        <v>Department of Geography</v>
      </c>
      <c r="T295" s="17" t="str">
        <f>VLOOKUP(Tabela1[[#This Row],[Koda predmeta]],Tabela13[[Course/Subject code]:[Note]],7,FALSE)</f>
        <v>Winter</v>
      </c>
      <c r="U295" s="17">
        <f>VLOOKUP(Tabela1[[#This Row],[Koda predmeta]],Tabela13[[Course/Subject code]:[Note]],10,FALSE)</f>
        <v>0</v>
      </c>
      <c r="V295" s="17">
        <f>VLOOKUP(Tabela1[[#This Row],[Koda predmeta]],Tabela13[[Course/Subject code]:[Note]],11,FALSE)</f>
        <v>0</v>
      </c>
      <c r="W295" s="41"/>
    </row>
    <row r="296" spans="1:23" s="73" customFormat="1" hidden="1" x14ac:dyDescent="0.25">
      <c r="A296" s="49"/>
      <c r="B296" s="17" t="s">
        <v>1213</v>
      </c>
      <c r="C296" s="63" t="s">
        <v>2652</v>
      </c>
      <c r="D296" s="63" t="s">
        <v>2651</v>
      </c>
      <c r="E296" s="17" t="str">
        <f>IFERROR(VLOOKUP(Tabela1[[#This Row],[Priimek]],'Seznam prijav AIPS'!$F$2:$W$100,11,FALSE),"")</f>
        <v>goreckamartynaa@gmail.com</v>
      </c>
      <c r="F296" s="19" t="s">
        <v>1641</v>
      </c>
      <c r="G296" s="17"/>
      <c r="H296" s="17" t="str">
        <f>VLOOKUP(Tabela1[[#This Row],[Fakulteta koda]],Sporazumi!$C$2:$K$237,2,FALSE)</f>
        <v>UNIWERSYTET IM. ADAMA MICKIEWICZA W POZNANIU</v>
      </c>
      <c r="I296" s="18" t="s">
        <v>1780</v>
      </c>
      <c r="J296" s="17" t="str">
        <f>VLOOKUP(Tabela1[[#This Row],[Fakulteta koda]],Sporazumi!$C$2:$K$237,6,FALSE)</f>
        <v>Earth sciences</v>
      </c>
      <c r="K296" s="20" t="str">
        <f>VLOOKUP(Tabela1[[#This Row],[Fakulteta koda]],Sporazumi!$C$2:$K$237,9,FALSE)</f>
        <v>*</v>
      </c>
      <c r="L296" s="17" t="s">
        <v>701</v>
      </c>
      <c r="M296" s="17" t="str">
        <f>VLOOKUP(Tabela1[[#This Row],[Koda predmeta]],Tabela13[[Course/Subject code]:[Note]],2,FALSE)</f>
        <v>GEOGRAFIJA PODEŽELJA</v>
      </c>
      <c r="N296" s="17" t="str">
        <f>VLOOKUP(Tabela1[[#This Row],[Koda predmeta]],Tabela13[[Course/Subject code]:[Note]],3,FALSE)</f>
        <v>GEOGRAPHY OF RURAL AREAS</v>
      </c>
      <c r="O296" s="22"/>
      <c r="P296" s="22" t="str">
        <f>IF(VLOOKUP(Tabela1[[#This Row],[Koda predmeta]],Tabela13[[Course/Subject code]:[Note]],9,FALSE)&gt;0,VLOOKUP(Tabela1[[#This Row],[Koda predmeta]],Tabela13[[Course/Subject code]:[Note]],9,FALSE),"")</f>
        <v/>
      </c>
      <c r="Q296" s="22" t="str">
        <f>IFERROR(Tabela1[[#This Row],[Kvote na predmetu]]-COUNTIFS(L:L,Tabela1[[#This Row],[Koda predmeta]],O:O,""),"")</f>
        <v/>
      </c>
      <c r="R296" s="17"/>
      <c r="S296" s="17" t="str">
        <f>VLOOKUP(Tabela1[[#This Row],[Koda predmeta]],Tabela13[[Course/Subject code]:[Note]],4,FALSE)</f>
        <v>Department of Geography</v>
      </c>
      <c r="T296" s="17" t="str">
        <f>VLOOKUP(Tabela1[[#This Row],[Koda predmeta]],Tabela13[[Course/Subject code]:[Note]],7,FALSE)</f>
        <v>Summer</v>
      </c>
      <c r="U296" s="17">
        <f>VLOOKUP(Tabela1[[#This Row],[Koda predmeta]],Tabela13[[Course/Subject code]:[Note]],10,FALSE)</f>
        <v>0</v>
      </c>
      <c r="V296" s="17" t="str">
        <f>VLOOKUP(Tabela1[[#This Row],[Koda predmeta]],Tabela13[[Course/Subject code]:[Note]],11,FALSE)</f>
        <v>Elective course. Subject to availability at the beginning of the semester.</v>
      </c>
      <c r="W296" s="41"/>
    </row>
    <row r="297" spans="1:23" s="73" customFormat="1" hidden="1" x14ac:dyDescent="0.25">
      <c r="A297" s="49"/>
      <c r="B297" s="17" t="s">
        <v>1213</v>
      </c>
      <c r="C297" s="63" t="s">
        <v>2652</v>
      </c>
      <c r="D297" s="63" t="s">
        <v>2651</v>
      </c>
      <c r="E297" s="17" t="str">
        <f>IFERROR(VLOOKUP(Tabela1[[#This Row],[Priimek]],'Seznam prijav AIPS'!$F$2:$W$100,11,FALSE),"")</f>
        <v>goreckamartynaa@gmail.com</v>
      </c>
      <c r="F297" s="19" t="s">
        <v>1641</v>
      </c>
      <c r="G297" s="17"/>
      <c r="H297" s="17" t="str">
        <f>VLOOKUP(Tabela1[[#This Row],[Fakulteta koda]],Sporazumi!$C$2:$K$237,2,FALSE)</f>
        <v>UNIWERSYTET IM. ADAMA MICKIEWICZA W POZNANIU</v>
      </c>
      <c r="I297" s="18" t="s">
        <v>1780</v>
      </c>
      <c r="J297" s="17" t="str">
        <f>VLOOKUP(Tabela1[[#This Row],[Fakulteta koda]],Sporazumi!$C$2:$K$237,6,FALSE)</f>
        <v>Earth sciences</v>
      </c>
      <c r="K297" s="20" t="str">
        <f>VLOOKUP(Tabela1[[#This Row],[Fakulteta koda]],Sporazumi!$C$2:$K$237,9,FALSE)</f>
        <v>*</v>
      </c>
      <c r="L297" s="63" t="s">
        <v>685</v>
      </c>
      <c r="M297" s="17" t="str">
        <f>VLOOKUP(Tabela1[[#This Row],[Koda predmeta]],Tabela13[[Course/Subject code]:[Note]],2,FALSE)</f>
        <v>GEOGRAFIJA NASELIJ</v>
      </c>
      <c r="N297" s="17" t="str">
        <f>VLOOKUP(Tabela1[[#This Row],[Koda predmeta]],Tabela13[[Course/Subject code]:[Note]],3,FALSE)</f>
        <v>GEOGRAPHY OF SETTLEMENTS</v>
      </c>
      <c r="O297" s="22"/>
      <c r="P297" s="22" t="str">
        <f>IF(VLOOKUP(Tabela1[[#This Row],[Koda predmeta]],Tabela13[[Course/Subject code]:[Note]],9,FALSE)&gt;0,VLOOKUP(Tabela1[[#This Row],[Koda predmeta]],Tabela13[[Course/Subject code]:[Note]],9,FALSE),"")</f>
        <v/>
      </c>
      <c r="Q297" s="22" t="str">
        <f>IFERROR(Tabela1[[#This Row],[Kvote na predmetu]]-COUNTIFS(L:L,Tabela1[[#This Row],[Koda predmeta]],O:O,""),"")</f>
        <v/>
      </c>
      <c r="R297" s="17"/>
      <c r="S297" s="17" t="str">
        <f>VLOOKUP(Tabela1[[#This Row],[Koda predmeta]],Tabela13[[Course/Subject code]:[Note]],4,FALSE)</f>
        <v>Department of Geography</v>
      </c>
      <c r="T297" s="17" t="str">
        <f>VLOOKUP(Tabela1[[#This Row],[Koda predmeta]],Tabela13[[Course/Subject code]:[Note]],7,FALSE)</f>
        <v>Winter</v>
      </c>
      <c r="U297" s="17">
        <f>VLOOKUP(Tabela1[[#This Row],[Koda predmeta]],Tabela13[[Course/Subject code]:[Note]],10,FALSE)</f>
        <v>0</v>
      </c>
      <c r="V297" s="17">
        <f>VLOOKUP(Tabela1[[#This Row],[Koda predmeta]],Tabela13[[Course/Subject code]:[Note]],11,FALSE)</f>
        <v>0</v>
      </c>
      <c r="W297" s="41"/>
    </row>
    <row r="298" spans="1:23" hidden="1" x14ac:dyDescent="0.25">
      <c r="A298" s="49"/>
      <c r="B298" s="17" t="s">
        <v>1213</v>
      </c>
      <c r="C298" s="17" t="s">
        <v>2652</v>
      </c>
      <c r="D298" s="17" t="s">
        <v>2651</v>
      </c>
      <c r="E298" s="17" t="str">
        <f>IFERROR(VLOOKUP(Tabela1[[#This Row],[Priimek]],'Seznam prijav AIPS'!$F$2:$W$100,11,FALSE),"")</f>
        <v>goreckamartynaa@gmail.com</v>
      </c>
      <c r="F298" s="19" t="s">
        <v>1641</v>
      </c>
      <c r="G298" s="17"/>
      <c r="H298" s="17" t="str">
        <f>VLOOKUP(Tabela1[[#This Row],[Fakulteta koda]],Sporazumi!$C$2:$K$237,2,FALSE)</f>
        <v>UNIWERSYTET IM. ADAMA MICKIEWICZA W POZNANIU</v>
      </c>
      <c r="I298" s="18" t="s">
        <v>1780</v>
      </c>
      <c r="J298" s="17" t="str">
        <f>VLOOKUP(Tabela1[[#This Row],[Fakulteta koda]],Sporazumi!$C$2:$K$237,6,FALSE)</f>
        <v>Earth sciences</v>
      </c>
      <c r="K298" s="20" t="str">
        <f>VLOOKUP(Tabela1[[#This Row],[Fakulteta koda]],Sporazumi!$C$2:$K$237,9,FALSE)</f>
        <v>*</v>
      </c>
      <c r="L298" s="17" t="s">
        <v>693</v>
      </c>
      <c r="M298" s="17" t="str">
        <f>VLOOKUP(Tabela1[[#This Row],[Koda predmeta]],Tabela13[[Course/Subject code]:[Note]],2,FALSE)</f>
        <v>GEOGRAFIJA TURIZMA</v>
      </c>
      <c r="N298" s="17" t="str">
        <f>VLOOKUP(Tabela1[[#This Row],[Koda predmeta]],Tabela13[[Course/Subject code]:[Note]],3,FALSE)</f>
        <v>GEOGRAPHY OF TOURISM</v>
      </c>
      <c r="O298" s="22"/>
      <c r="P298" s="22" t="str">
        <f>IF(VLOOKUP(Tabela1[[#This Row],[Koda predmeta]],Tabela13[[Course/Subject code]:[Note]],9,FALSE)&gt;0,VLOOKUP(Tabela1[[#This Row],[Koda predmeta]],Tabela13[[Course/Subject code]:[Note]],9,FALSE),"")</f>
        <v/>
      </c>
      <c r="Q298" s="22" t="str">
        <f>IFERROR(Tabela1[[#This Row],[Kvote na predmetu]]-COUNTIFS(L:L,Tabela1[[#This Row],[Koda predmeta]],O:O,""),"")</f>
        <v/>
      </c>
      <c r="R298" s="17"/>
      <c r="S298" s="17" t="str">
        <f>VLOOKUP(Tabela1[[#This Row],[Koda predmeta]],Tabela13[[Course/Subject code]:[Note]],4,FALSE)</f>
        <v>Department of Geography</v>
      </c>
      <c r="T298" s="17" t="str">
        <f>VLOOKUP(Tabela1[[#This Row],[Koda predmeta]],Tabela13[[Course/Subject code]:[Note]],7,FALSE)</f>
        <v>Summer</v>
      </c>
      <c r="U298" s="17">
        <f>VLOOKUP(Tabela1[[#This Row],[Koda predmeta]],Tabela13[[Course/Subject code]:[Note]],10,FALSE)</f>
        <v>0</v>
      </c>
      <c r="V298" s="17">
        <f>VLOOKUP(Tabela1[[#This Row],[Koda predmeta]],Tabela13[[Course/Subject code]:[Note]],11,FALSE)</f>
        <v>0</v>
      </c>
      <c r="W298" s="41"/>
    </row>
    <row r="299" spans="1:23" hidden="1" x14ac:dyDescent="0.25">
      <c r="A299" s="49"/>
      <c r="B299" s="17" t="s">
        <v>1213</v>
      </c>
      <c r="C299" s="17" t="s">
        <v>2652</v>
      </c>
      <c r="D299" s="17" t="s">
        <v>2651</v>
      </c>
      <c r="E299" s="17" t="str">
        <f>IFERROR(VLOOKUP(Tabela1[[#This Row],[Priimek]],'Seznam prijav AIPS'!$F$2:$W$100,11,FALSE),"")</f>
        <v>goreckamartynaa@gmail.com</v>
      </c>
      <c r="F299" s="19" t="s">
        <v>1641</v>
      </c>
      <c r="G299" s="17"/>
      <c r="H299" s="17" t="str">
        <f>VLOOKUP(Tabela1[[#This Row],[Fakulteta koda]],Sporazumi!$C$2:$K$237,2,FALSE)</f>
        <v>UNIWERSYTET IM. ADAMA MICKIEWICZA W POZNANIU</v>
      </c>
      <c r="I299" s="18" t="s">
        <v>1780</v>
      </c>
      <c r="J299" s="17" t="str">
        <f>VLOOKUP(Tabela1[[#This Row],[Fakulteta koda]],Sporazumi!$C$2:$K$237,6,FALSE)</f>
        <v>Earth sciences</v>
      </c>
      <c r="K299" s="20" t="str">
        <f>VLOOKUP(Tabela1[[#This Row],[Fakulteta koda]],Sporazumi!$C$2:$K$237,9,FALSE)</f>
        <v>*</v>
      </c>
      <c r="L299" s="17" t="s">
        <v>673</v>
      </c>
      <c r="M299" s="17" t="str">
        <f>VLOOKUP(Tabela1[[#This Row],[Koda predmeta]],Tabela13[[Course/Subject code]:[Note]],2,FALSE)</f>
        <v>HIDROGEOGRAFIJA</v>
      </c>
      <c r="N299" s="17" t="str">
        <f>VLOOKUP(Tabela1[[#This Row],[Koda predmeta]],Tabela13[[Course/Subject code]:[Note]],3,FALSE)</f>
        <v>HIDROGEOGRAPHY</v>
      </c>
      <c r="O299" s="22"/>
      <c r="P299" s="22" t="str">
        <f>IF(VLOOKUP(Tabela1[[#This Row],[Koda predmeta]],Tabela13[[Course/Subject code]:[Note]],9,FALSE)&gt;0,VLOOKUP(Tabela1[[#This Row],[Koda predmeta]],Tabela13[[Course/Subject code]:[Note]],9,FALSE),"")</f>
        <v/>
      </c>
      <c r="Q299" s="22" t="str">
        <f>IFERROR(Tabela1[[#This Row],[Kvote na predmetu]]-COUNTIFS(L:L,Tabela1[[#This Row],[Koda predmeta]],O:O,""),"")</f>
        <v/>
      </c>
      <c r="R299" s="17"/>
      <c r="S299" s="17" t="str">
        <f>VLOOKUP(Tabela1[[#This Row],[Koda predmeta]],Tabela13[[Course/Subject code]:[Note]],4,FALSE)</f>
        <v>Department of Geography</v>
      </c>
      <c r="T299" s="17" t="str">
        <f>VLOOKUP(Tabela1[[#This Row],[Koda predmeta]],Tabela13[[Course/Subject code]:[Note]],7,FALSE)</f>
        <v>Summer</v>
      </c>
      <c r="U299" s="17">
        <f>VLOOKUP(Tabela1[[#This Row],[Koda predmeta]],Tabela13[[Course/Subject code]:[Note]],10,FALSE)</f>
        <v>0</v>
      </c>
      <c r="V299" s="17">
        <f>VLOOKUP(Tabela1[[#This Row],[Koda predmeta]],Tabela13[[Course/Subject code]:[Note]],11,FALSE)</f>
        <v>0</v>
      </c>
      <c r="W299" s="41"/>
    </row>
    <row r="300" spans="1:23" hidden="1" x14ac:dyDescent="0.25">
      <c r="A300" s="49"/>
      <c r="B300" s="17" t="s">
        <v>1213</v>
      </c>
      <c r="C300" s="17" t="s">
        <v>2652</v>
      </c>
      <c r="D300" s="17" t="s">
        <v>2651</v>
      </c>
      <c r="E300" s="17" t="str">
        <f>IFERROR(VLOOKUP(Tabela1[[#This Row],[Priimek]],'Seznam prijav AIPS'!$F$2:$W$100,11,FALSE),"")</f>
        <v>goreckamartynaa@gmail.com</v>
      </c>
      <c r="F300" s="19" t="s">
        <v>1641</v>
      </c>
      <c r="G300" s="17"/>
      <c r="H300" s="17" t="str">
        <f>VLOOKUP(Tabela1[[#This Row],[Fakulteta koda]],Sporazumi!$C$2:$K$237,2,FALSE)</f>
        <v>UNIWERSYTET IM. ADAMA MICKIEWICZA W POZNANIU</v>
      </c>
      <c r="I300" s="18" t="s">
        <v>1780</v>
      </c>
      <c r="J300" s="17" t="str">
        <f>VLOOKUP(Tabela1[[#This Row],[Fakulteta koda]],Sporazumi!$C$2:$K$237,6,FALSE)</f>
        <v>Earth sciences</v>
      </c>
      <c r="K300" s="20" t="str">
        <f>VLOOKUP(Tabela1[[#This Row],[Fakulteta koda]],Sporazumi!$C$2:$K$237,9,FALSE)</f>
        <v>*</v>
      </c>
      <c r="L300" s="17" t="s">
        <v>705</v>
      </c>
      <c r="M300" s="17" t="str">
        <f>VLOOKUP(Tabela1[[#This Row],[Koda predmeta]],Tabela13[[Course/Subject code]:[Note]],2,FALSE)</f>
        <v>KLIMATOGEOGRAFIJA</v>
      </c>
      <c r="N300" s="17" t="str">
        <f>VLOOKUP(Tabela1[[#This Row],[Koda predmeta]],Tabela13[[Course/Subject code]:[Note]],3,FALSE)</f>
        <v>KLIMATOGEOGRAPHY</v>
      </c>
      <c r="O300" s="22"/>
      <c r="P300" s="22" t="str">
        <f>IF(VLOOKUP(Tabela1[[#This Row],[Koda predmeta]],Tabela13[[Course/Subject code]:[Note]],9,FALSE)&gt;0,VLOOKUP(Tabela1[[#This Row],[Koda predmeta]],Tabela13[[Course/Subject code]:[Note]],9,FALSE),"")</f>
        <v/>
      </c>
      <c r="Q300" s="22" t="str">
        <f>IFERROR(Tabela1[[#This Row],[Kvote na predmetu]]-COUNTIFS(L:L,Tabela1[[#This Row],[Koda predmeta]],O:O,""),"")</f>
        <v/>
      </c>
      <c r="R300" s="17"/>
      <c r="S300" s="17" t="str">
        <f>VLOOKUP(Tabela1[[#This Row],[Koda predmeta]],Tabela13[[Course/Subject code]:[Note]],4,FALSE)</f>
        <v>Department of Geography</v>
      </c>
      <c r="T300" s="17" t="str">
        <f>VLOOKUP(Tabela1[[#This Row],[Koda predmeta]],Tabela13[[Course/Subject code]:[Note]],7,FALSE)</f>
        <v>Summer</v>
      </c>
      <c r="U300" s="17">
        <f>VLOOKUP(Tabela1[[#This Row],[Koda predmeta]],Tabela13[[Course/Subject code]:[Note]],10,FALSE)</f>
        <v>0</v>
      </c>
      <c r="V300" s="17">
        <f>VLOOKUP(Tabela1[[#This Row],[Koda predmeta]],Tabela13[[Course/Subject code]:[Note]],11,FALSE)</f>
        <v>0</v>
      </c>
      <c r="W300" s="41"/>
    </row>
    <row r="301" spans="1:23" s="23" customFormat="1" hidden="1" x14ac:dyDescent="0.25">
      <c r="A301" s="49"/>
      <c r="B301" s="17" t="s">
        <v>1213</v>
      </c>
      <c r="C301" s="17" t="s">
        <v>2652</v>
      </c>
      <c r="D301" s="17" t="s">
        <v>2651</v>
      </c>
      <c r="E301" s="17" t="str">
        <f>IFERROR(VLOOKUP(Tabela1[[#This Row],[Priimek]],'Seznam prijav AIPS'!$F$2:$W$100,11,FALSE),"")</f>
        <v>goreckamartynaa@gmail.com</v>
      </c>
      <c r="F301" s="19" t="s">
        <v>1641</v>
      </c>
      <c r="G301" s="17"/>
      <c r="H301" s="17" t="str">
        <f>VLOOKUP(Tabela1[[#This Row],[Fakulteta koda]],Sporazumi!$C$2:$K$237,2,FALSE)</f>
        <v>UNIWERSYTET IM. ADAMA MICKIEWICZA W POZNANIU</v>
      </c>
      <c r="I301" s="18" t="s">
        <v>1780</v>
      </c>
      <c r="J301" s="17" t="str">
        <f>VLOOKUP(Tabela1[[#This Row],[Fakulteta koda]],Sporazumi!$C$2:$K$237,6,FALSE)</f>
        <v>Earth sciences</v>
      </c>
      <c r="K301" s="20" t="str">
        <f>VLOOKUP(Tabela1[[#This Row],[Fakulteta koda]],Sporazumi!$C$2:$K$237,9,FALSE)</f>
        <v>*</v>
      </c>
      <c r="L301" s="17" t="s">
        <v>665</v>
      </c>
      <c r="M301" s="17" t="str">
        <f>VLOOKUP(Tabela1[[#This Row],[Koda predmeta]],Tabela13[[Course/Subject code]:[Note]],2,FALSE)</f>
        <v>PLANETARNA GEOGRAFIJA</v>
      </c>
      <c r="N301" s="17" t="str">
        <f>VLOOKUP(Tabela1[[#This Row],[Koda predmeta]],Tabela13[[Course/Subject code]:[Note]],3,FALSE)</f>
        <v>PLANETARY GEOGRAPHY</v>
      </c>
      <c r="O301" s="22"/>
      <c r="P301" s="22" t="str">
        <f>IF(VLOOKUP(Tabela1[[#This Row],[Koda predmeta]],Tabela13[[Course/Subject code]:[Note]],9,FALSE)&gt;0,VLOOKUP(Tabela1[[#This Row],[Koda predmeta]],Tabela13[[Course/Subject code]:[Note]],9,FALSE),"")</f>
        <v/>
      </c>
      <c r="Q301" s="22" t="str">
        <f>IFERROR(Tabela1[[#This Row],[Kvote na predmetu]]-COUNTIFS(L:L,Tabela1[[#This Row],[Koda predmeta]],O:O,""),"")</f>
        <v/>
      </c>
      <c r="R301" s="17"/>
      <c r="S301" s="17" t="str">
        <f>VLOOKUP(Tabela1[[#This Row],[Koda predmeta]],Tabela13[[Course/Subject code]:[Note]],4,FALSE)</f>
        <v>Department of Geography</v>
      </c>
      <c r="T301" s="17" t="str">
        <f>VLOOKUP(Tabela1[[#This Row],[Koda predmeta]],Tabela13[[Course/Subject code]:[Note]],7,FALSE)</f>
        <v>Winter</v>
      </c>
      <c r="U301" s="17">
        <f>VLOOKUP(Tabela1[[#This Row],[Koda predmeta]],Tabela13[[Course/Subject code]:[Note]],10,FALSE)</f>
        <v>0</v>
      </c>
      <c r="V301" s="17">
        <f>VLOOKUP(Tabela1[[#This Row],[Koda predmeta]],Tabela13[[Course/Subject code]:[Note]],11,FALSE)</f>
        <v>0</v>
      </c>
      <c r="W301" s="41"/>
    </row>
    <row r="302" spans="1:23" hidden="1" x14ac:dyDescent="0.25">
      <c r="A302" s="49"/>
      <c r="B302" s="17" t="s">
        <v>1213</v>
      </c>
      <c r="C302" s="17" t="s">
        <v>2652</v>
      </c>
      <c r="D302" s="17" t="s">
        <v>2651</v>
      </c>
      <c r="E302" s="17" t="str">
        <f>IFERROR(VLOOKUP(Tabela1[[#This Row],[Priimek]],'Seznam prijav AIPS'!$F$2:$W$100,11,FALSE),"")</f>
        <v>goreckamartynaa@gmail.com</v>
      </c>
      <c r="F302" s="19" t="s">
        <v>1641</v>
      </c>
      <c r="G302" s="17"/>
      <c r="H302" s="17" t="str">
        <f>VLOOKUP(Tabela1[[#This Row],[Fakulteta koda]],Sporazumi!$C$2:$K$237,2,FALSE)</f>
        <v>UNIWERSYTET IM. ADAMA MICKIEWICZA W POZNANIU</v>
      </c>
      <c r="I302" s="18" t="s">
        <v>1780</v>
      </c>
      <c r="J302" s="17" t="str">
        <f>VLOOKUP(Tabela1[[#This Row],[Fakulteta koda]],Sporazumi!$C$2:$K$237,6,FALSE)</f>
        <v>Earth sciences</v>
      </c>
      <c r="K302" s="20" t="str">
        <f>VLOOKUP(Tabela1[[#This Row],[Fakulteta koda]],Sporazumi!$C$2:$K$237,9,FALSE)</f>
        <v>*</v>
      </c>
      <c r="L302" s="17" t="s">
        <v>669</v>
      </c>
      <c r="M302" s="17" t="str">
        <f>VLOOKUP(Tabela1[[#This Row],[Koda predmeta]],Tabela13[[Course/Subject code]:[Note]],2,FALSE)</f>
        <v>GEOGRAFIJA PREBIVALSTVA</v>
      </c>
      <c r="N302" s="17" t="str">
        <f>VLOOKUP(Tabela1[[#This Row],[Koda predmeta]],Tabela13[[Course/Subject code]:[Note]],3,FALSE)</f>
        <v>POPULATION GEOGRAPHY</v>
      </c>
      <c r="O302" s="22"/>
      <c r="P302" s="22" t="str">
        <f>IF(VLOOKUP(Tabela1[[#This Row],[Koda predmeta]],Tabela13[[Course/Subject code]:[Note]],9,FALSE)&gt;0,VLOOKUP(Tabela1[[#This Row],[Koda predmeta]],Tabela13[[Course/Subject code]:[Note]],9,FALSE),"")</f>
        <v/>
      </c>
      <c r="Q302" s="22" t="str">
        <f>IFERROR(Tabela1[[#This Row],[Kvote na predmetu]]-COUNTIFS(L:L,Tabela1[[#This Row],[Koda predmeta]],O:O,""),"")</f>
        <v/>
      </c>
      <c r="R302" s="17"/>
      <c r="S302" s="17" t="str">
        <f>VLOOKUP(Tabela1[[#This Row],[Koda predmeta]],Tabela13[[Course/Subject code]:[Note]],4,FALSE)</f>
        <v>Department of Geography</v>
      </c>
      <c r="T302" s="17" t="str">
        <f>VLOOKUP(Tabela1[[#This Row],[Koda predmeta]],Tabela13[[Course/Subject code]:[Note]],7,FALSE)</f>
        <v>Winter</v>
      </c>
      <c r="U302" s="17">
        <f>VLOOKUP(Tabela1[[#This Row],[Koda predmeta]],Tabela13[[Course/Subject code]:[Note]],10,FALSE)</f>
        <v>0</v>
      </c>
      <c r="V302" s="17">
        <f>VLOOKUP(Tabela1[[#This Row],[Koda predmeta]],Tabela13[[Course/Subject code]:[Note]],11,FALSE)</f>
        <v>0</v>
      </c>
      <c r="W302" s="41"/>
    </row>
    <row r="303" spans="1:23" hidden="1" x14ac:dyDescent="0.25">
      <c r="A303" s="49"/>
      <c r="B303" s="17" t="s">
        <v>1213</v>
      </c>
      <c r="C303" s="17" t="s">
        <v>2652</v>
      </c>
      <c r="D303" s="17" t="s">
        <v>2651</v>
      </c>
      <c r="E303" s="17" t="str">
        <f>IFERROR(VLOOKUP(Tabela1[[#This Row],[Priimek]],'Seznam prijav AIPS'!$F$2:$W$100,11,FALSE),"")</f>
        <v>goreckamartynaa@gmail.com</v>
      </c>
      <c r="F303" s="19" t="s">
        <v>1641</v>
      </c>
      <c r="G303" s="17"/>
      <c r="H303" s="17" t="str">
        <f>VLOOKUP(Tabela1[[#This Row],[Fakulteta koda]],Sporazumi!$C$2:$K$237,2,FALSE)</f>
        <v>UNIWERSYTET IM. ADAMA MICKIEWICZA W POZNANIU</v>
      </c>
      <c r="I303" s="18" t="s">
        <v>1780</v>
      </c>
      <c r="J303" s="17" t="str">
        <f>VLOOKUP(Tabela1[[#This Row],[Fakulteta koda]],Sporazumi!$C$2:$K$237,6,FALSE)</f>
        <v>Earth sciences</v>
      </c>
      <c r="K303" s="20" t="str">
        <f>VLOOKUP(Tabela1[[#This Row],[Fakulteta koda]],Sporazumi!$C$2:$K$237,9,FALSE)</f>
        <v>*</v>
      </c>
      <c r="L303" s="17" t="s">
        <v>717</v>
      </c>
      <c r="M303" s="17" t="str">
        <f>VLOOKUP(Tabela1[[#This Row],[Koda predmeta]],Tabela13[[Course/Subject code]:[Note]],2,FALSE)</f>
        <v>PROJEKTNO DELO V GEOGRAFIJI</v>
      </c>
      <c r="N303" s="17" t="str">
        <f>VLOOKUP(Tabela1[[#This Row],[Koda predmeta]],Tabela13[[Course/Subject code]:[Note]],3,FALSE)</f>
        <v>PROJECT WORK IN GEOGRAPHY</v>
      </c>
      <c r="O303" s="22"/>
      <c r="P303" s="22" t="str">
        <f>IF(VLOOKUP(Tabela1[[#This Row],[Koda predmeta]],Tabela13[[Course/Subject code]:[Note]],9,FALSE)&gt;0,VLOOKUP(Tabela1[[#This Row],[Koda predmeta]],Tabela13[[Course/Subject code]:[Note]],9,FALSE),"")</f>
        <v/>
      </c>
      <c r="Q303" s="22" t="str">
        <f>IFERROR(Tabela1[[#This Row],[Kvote na predmetu]]-COUNTIFS(L:L,Tabela1[[#This Row],[Koda predmeta]],O:O,""),"")</f>
        <v/>
      </c>
      <c r="R303" s="17"/>
      <c r="S303" s="17" t="str">
        <f>VLOOKUP(Tabela1[[#This Row],[Koda predmeta]],Tabela13[[Course/Subject code]:[Note]],4,FALSE)</f>
        <v>Department of Geography</v>
      </c>
      <c r="T303" s="17" t="str">
        <f>VLOOKUP(Tabela1[[#This Row],[Koda predmeta]],Tabela13[[Course/Subject code]:[Note]],7,FALSE)</f>
        <v>Summer</v>
      </c>
      <c r="U303" s="17">
        <f>VLOOKUP(Tabela1[[#This Row],[Koda predmeta]],Tabela13[[Course/Subject code]:[Note]],10,FALSE)</f>
        <v>0</v>
      </c>
      <c r="V303" s="17" t="str">
        <f>VLOOKUP(Tabela1[[#This Row],[Koda predmeta]],Tabela13[[Course/Subject code]:[Note]],11,FALSE)</f>
        <v>Elective course. Subject to availability at the beginning of the semester.</v>
      </c>
      <c r="W303" s="41"/>
    </row>
    <row r="304" spans="1:23" hidden="1" x14ac:dyDescent="0.25">
      <c r="A304" s="49"/>
      <c r="B304" s="17" t="s">
        <v>1213</v>
      </c>
      <c r="C304" s="17" t="s">
        <v>2652</v>
      </c>
      <c r="D304" s="17" t="s">
        <v>2651</v>
      </c>
      <c r="E304" s="17" t="str">
        <f>IFERROR(VLOOKUP(Tabela1[[#This Row],[Priimek]],'Seznam prijav AIPS'!$F$2:$W$100,11,FALSE),"")</f>
        <v>goreckamartynaa@gmail.com</v>
      </c>
      <c r="F304" s="19" t="s">
        <v>1641</v>
      </c>
      <c r="G304" s="17"/>
      <c r="H304" s="17" t="str">
        <f>VLOOKUP(Tabela1[[#This Row],[Fakulteta koda]],Sporazumi!$C$2:$K$237,2,FALSE)</f>
        <v>UNIWERSYTET IM. ADAMA MICKIEWICZA W POZNANIU</v>
      </c>
      <c r="I304" s="18" t="s">
        <v>1780</v>
      </c>
      <c r="J304" s="17" t="str">
        <f>VLOOKUP(Tabela1[[#This Row],[Fakulteta koda]],Sporazumi!$C$2:$K$237,6,FALSE)</f>
        <v>Earth sciences</v>
      </c>
      <c r="K304" s="20" t="str">
        <f>VLOOKUP(Tabela1[[#This Row],[Fakulteta koda]],Sporazumi!$C$2:$K$237,9,FALSE)</f>
        <v>*</v>
      </c>
      <c r="L304" s="17" t="s">
        <v>709</v>
      </c>
      <c r="M304" s="17" t="str">
        <f>VLOOKUP(Tabela1[[#This Row],[Koda predmeta]],Tabela13[[Course/Subject code]:[Note]],2,FALSE)</f>
        <v>KVANTITATIVNE METODE V GEOGRAFIJI</v>
      </c>
      <c r="N304" s="17" t="str">
        <f>VLOOKUP(Tabela1[[#This Row],[Koda predmeta]],Tabela13[[Course/Subject code]:[Note]],3,FALSE)</f>
        <v>QUANTITATIVE METHODS IN GEOGRAPHY</v>
      </c>
      <c r="O304" s="22"/>
      <c r="P304" s="22" t="str">
        <f>IF(VLOOKUP(Tabela1[[#This Row],[Koda predmeta]],Tabela13[[Course/Subject code]:[Note]],9,FALSE)&gt;0,VLOOKUP(Tabela1[[#This Row],[Koda predmeta]],Tabela13[[Course/Subject code]:[Note]],9,FALSE),"")</f>
        <v/>
      </c>
      <c r="Q304" s="22" t="str">
        <f>IFERROR(Tabela1[[#This Row],[Kvote na predmetu]]-COUNTIFS(L:L,Tabela1[[#This Row],[Koda predmeta]],O:O,""),"")</f>
        <v/>
      </c>
      <c r="R304" s="17"/>
      <c r="S304" s="17" t="str">
        <f>VLOOKUP(Tabela1[[#This Row],[Koda predmeta]],Tabela13[[Course/Subject code]:[Note]],4,FALSE)</f>
        <v>Department of Geography</v>
      </c>
      <c r="T304" s="17" t="str">
        <f>VLOOKUP(Tabela1[[#This Row],[Koda predmeta]],Tabela13[[Course/Subject code]:[Note]],7,FALSE)</f>
        <v>Winter</v>
      </c>
      <c r="U304" s="17">
        <f>VLOOKUP(Tabela1[[#This Row],[Koda predmeta]],Tabela13[[Course/Subject code]:[Note]],10,FALSE)</f>
        <v>0</v>
      </c>
      <c r="V304" s="17">
        <f>VLOOKUP(Tabela1[[#This Row],[Koda predmeta]],Tabela13[[Course/Subject code]:[Note]],11,FALSE)</f>
        <v>0</v>
      </c>
      <c r="W304" s="41"/>
    </row>
    <row r="305" spans="1:23" hidden="1" x14ac:dyDescent="0.25">
      <c r="A305" s="49"/>
      <c r="B305" s="17" t="s">
        <v>1213</v>
      </c>
      <c r="C305" s="17" t="s">
        <v>2652</v>
      </c>
      <c r="D305" s="17" t="s">
        <v>2651</v>
      </c>
      <c r="E305" s="17" t="str">
        <f>IFERROR(VLOOKUP(Tabela1[[#This Row],[Priimek]],'Seznam prijav AIPS'!$F$2:$W$100,11,FALSE),"")</f>
        <v>goreckamartynaa@gmail.com</v>
      </c>
      <c r="F305" s="19" t="s">
        <v>1641</v>
      </c>
      <c r="G305" s="17"/>
      <c r="H305" s="17" t="str">
        <f>VLOOKUP(Tabela1[[#This Row],[Fakulteta koda]],Sporazumi!$C$2:$K$237,2,FALSE)</f>
        <v>UNIWERSYTET IM. ADAMA MICKIEWICZA W POZNANIU</v>
      </c>
      <c r="I305" s="18" t="s">
        <v>1780</v>
      </c>
      <c r="J305" s="17" t="str">
        <f>VLOOKUP(Tabela1[[#This Row],[Fakulteta koda]],Sporazumi!$C$2:$K$237,6,FALSE)</f>
        <v>Earth sciences</v>
      </c>
      <c r="K305" s="20" t="str">
        <f>VLOOKUP(Tabela1[[#This Row],[Fakulteta koda]],Sporazumi!$C$2:$K$237,9,FALSE)</f>
        <v>*</v>
      </c>
      <c r="L305" s="17" t="s">
        <v>681</v>
      </c>
      <c r="M305" s="17" t="str">
        <f>VLOOKUP(Tabela1[[#This Row],[Koda predmeta]],Tabela13[[Course/Subject code]:[Note]],2,FALSE)</f>
        <v>SOCIO-EKONOMSKE STRUKTURE SLOVENSKIH POKRAJIN</v>
      </c>
      <c r="N305" s="17" t="str">
        <f>VLOOKUP(Tabela1[[#This Row],[Koda predmeta]],Tabela13[[Course/Subject code]:[Note]],3,FALSE)</f>
        <v>SOCIO-ECONOMIC STRUCTURES OF SLOVENIAN REGIONS</v>
      </c>
      <c r="O305" s="22"/>
      <c r="P305" s="22" t="str">
        <f>IF(VLOOKUP(Tabela1[[#This Row],[Koda predmeta]],Tabela13[[Course/Subject code]:[Note]],9,FALSE)&gt;0,VLOOKUP(Tabela1[[#This Row],[Koda predmeta]],Tabela13[[Course/Subject code]:[Note]],9,FALSE),"")</f>
        <v/>
      </c>
      <c r="Q305" s="22" t="str">
        <f>IFERROR(Tabela1[[#This Row],[Kvote na predmetu]]-COUNTIFS(L:L,Tabela1[[#This Row],[Koda predmeta]],O:O,""),"")</f>
        <v/>
      </c>
      <c r="R305" s="17"/>
      <c r="S305" s="17" t="str">
        <f>VLOOKUP(Tabela1[[#This Row],[Koda predmeta]],Tabela13[[Course/Subject code]:[Note]],4,FALSE)</f>
        <v>Department of Geography</v>
      </c>
      <c r="T305" s="17" t="str">
        <f>VLOOKUP(Tabela1[[#This Row],[Koda predmeta]],Tabela13[[Course/Subject code]:[Note]],7,FALSE)</f>
        <v>Winter</v>
      </c>
      <c r="U305" s="17">
        <f>VLOOKUP(Tabela1[[#This Row],[Koda predmeta]],Tabela13[[Course/Subject code]:[Note]],10,FALSE)</f>
        <v>0</v>
      </c>
      <c r="V305" s="17">
        <f>VLOOKUP(Tabela1[[#This Row],[Koda predmeta]],Tabela13[[Course/Subject code]:[Note]],11,FALSE)</f>
        <v>0</v>
      </c>
      <c r="W305" s="41"/>
    </row>
    <row r="306" spans="1:23" s="23" customFormat="1" hidden="1" x14ac:dyDescent="0.25">
      <c r="A306" s="49"/>
      <c r="B306" s="17" t="s">
        <v>1213</v>
      </c>
      <c r="C306" s="17" t="s">
        <v>2652</v>
      </c>
      <c r="D306" s="17" t="s">
        <v>2651</v>
      </c>
      <c r="E306" s="17" t="str">
        <f>IFERROR(VLOOKUP(Tabela1[[#This Row],[Priimek]],'Seznam prijav AIPS'!$F$2:$W$100,11,FALSE),"")</f>
        <v>goreckamartynaa@gmail.com</v>
      </c>
      <c r="F306" s="19" t="s">
        <v>1641</v>
      </c>
      <c r="G306" s="17"/>
      <c r="H306" s="17" t="str">
        <f>VLOOKUP(Tabela1[[#This Row],[Fakulteta koda]],Sporazumi!$C$2:$K$237,2,FALSE)</f>
        <v>UNIWERSYTET IM. ADAMA MICKIEWICZA W POZNANIU</v>
      </c>
      <c r="I306" s="18" t="s">
        <v>1780</v>
      </c>
      <c r="J306" s="17" t="str">
        <f>VLOOKUP(Tabela1[[#This Row],[Fakulteta koda]],Sporazumi!$C$2:$K$237,6,FALSE)</f>
        <v>Earth sciences</v>
      </c>
      <c r="K306" s="20" t="str">
        <f>VLOOKUP(Tabela1[[#This Row],[Fakulteta koda]],Sporazumi!$C$2:$K$237,9,FALSE)</f>
        <v>*</v>
      </c>
      <c r="L306" s="17" t="s">
        <v>697</v>
      </c>
      <c r="M306" s="17" t="str">
        <f>VLOOKUP(Tabela1[[#This Row],[Koda predmeta]],Tabela13[[Course/Subject code]:[Note]],2,FALSE)</f>
        <v>VAROVANJE PRSTI</v>
      </c>
      <c r="N306" s="17" t="str">
        <f>VLOOKUP(Tabela1[[#This Row],[Koda predmeta]],Tabela13[[Course/Subject code]:[Note]],3,FALSE)</f>
        <v>SOIL PROTECTION</v>
      </c>
      <c r="O306" s="22"/>
      <c r="P306" s="22" t="str">
        <f>IF(VLOOKUP(Tabela1[[#This Row],[Koda predmeta]],Tabela13[[Course/Subject code]:[Note]],9,FALSE)&gt;0,VLOOKUP(Tabela1[[#This Row],[Koda predmeta]],Tabela13[[Course/Subject code]:[Note]],9,FALSE),"")</f>
        <v/>
      </c>
      <c r="Q306" s="22" t="str">
        <f>IFERROR(Tabela1[[#This Row],[Kvote na predmetu]]-COUNTIFS(L:L,Tabela1[[#This Row],[Koda predmeta]],O:O,""),"")</f>
        <v/>
      </c>
      <c r="R306" s="17"/>
      <c r="S306" s="17" t="str">
        <f>VLOOKUP(Tabela1[[#This Row],[Koda predmeta]],Tabela13[[Course/Subject code]:[Note]],4,FALSE)</f>
        <v>Department of Geography</v>
      </c>
      <c r="T306" s="17" t="str">
        <f>VLOOKUP(Tabela1[[#This Row],[Koda predmeta]],Tabela13[[Course/Subject code]:[Note]],7,FALSE)</f>
        <v>Summer</v>
      </c>
      <c r="U306" s="17">
        <f>VLOOKUP(Tabela1[[#This Row],[Koda predmeta]],Tabela13[[Course/Subject code]:[Note]],10,FALSE)</f>
        <v>0</v>
      </c>
      <c r="V306" s="17" t="str">
        <f>VLOOKUP(Tabela1[[#This Row],[Koda predmeta]],Tabela13[[Course/Subject code]:[Note]],11,FALSE)</f>
        <v>Elective course. Subject to availability at the beginning of the semester.</v>
      </c>
      <c r="W306" s="41"/>
    </row>
    <row r="307" spans="1:23" x14ac:dyDescent="0.25">
      <c r="A307" s="110"/>
      <c r="B307" s="106" t="s">
        <v>1213</v>
      </c>
      <c r="C307" s="107" t="s">
        <v>1929</v>
      </c>
      <c r="D307" s="107" t="s">
        <v>1928</v>
      </c>
      <c r="E307" s="106" t="str">
        <f>IFERROR(VLOOKUP(Tabela1[[#This Row],[Priimek]],'Seznam prijav AIPS'!$F$2:$W$100,11,FALSE),"")</f>
        <v>irenegonzlz5@gmail.com</v>
      </c>
      <c r="F307" s="99" t="s">
        <v>2692</v>
      </c>
      <c r="G307" s="106" t="s">
        <v>2690</v>
      </c>
      <c r="H307" s="106" t="str">
        <f>VLOOKUP(Tabela1[[#This Row],[Fakulteta koda]],Sporazumi!$C$2:$K$237,2,FALSE)</f>
        <v>UNIVERSIDAD DE LA LAGUNA</v>
      </c>
      <c r="I307" s="107" t="s">
        <v>1763</v>
      </c>
      <c r="J307" s="106" t="s">
        <v>1225</v>
      </c>
      <c r="K307" s="114" t="s">
        <v>2691</v>
      </c>
      <c r="L307" s="115" t="s">
        <v>120</v>
      </c>
      <c r="M307" s="106" t="str">
        <f>VLOOKUP(Tabela1[[#This Row],[Koda predmeta]],Tabela13[[Course/Subject code]:[Note]],2,FALSE)</f>
        <v>LEKTORAT ANGLEŠKEGA JEZIKA 1</v>
      </c>
      <c r="N307" s="106" t="str">
        <f>VLOOKUP(Tabela1[[#This Row],[Koda predmeta]],Tabela13[[Course/Subject code]:[Note]],3,FALSE)</f>
        <v>LANGUAGE DEVELOPMENT 1</v>
      </c>
      <c r="O307" s="103"/>
      <c r="P307" s="103">
        <f>IF(VLOOKUP(Tabela1[[#This Row],[Koda predmeta]],Tabela13[[Course/Subject code]:[Note]],9,FALSE)&gt;0,VLOOKUP(Tabela1[[#This Row],[Koda predmeta]],Tabela13[[Course/Subject code]:[Note]],9,FALSE),"")</f>
        <v>8</v>
      </c>
      <c r="Q307" s="103">
        <f>IFERROR(Tabela1[[#This Row],[Kvote na predmetu]]-COUNTIFS(L:L,Tabela1[[#This Row],[Koda predmeta]],O:O,""),"")</f>
        <v>-2</v>
      </c>
      <c r="R307" s="106"/>
      <c r="S307" s="106" t="str">
        <f>VLOOKUP(Tabela1[[#This Row],[Koda predmeta]],Tabela13[[Course/Subject code]:[Note]],4,FALSE)</f>
        <v>Department of English and American Studies</v>
      </c>
      <c r="T307" s="106" t="str">
        <f>VLOOKUP(Tabela1[[#This Row],[Koda predmeta]],Tabela13[[Course/Subject code]:[Note]],7,FALSE)</f>
        <v>Winter</v>
      </c>
      <c r="U307" s="106" t="str">
        <f>VLOOKUP(Tabela1[[#This Row],[Koda predmeta]],Tabela13[[Course/Subject code]:[Note]],10,FALSE)</f>
        <v>Only students of English</v>
      </c>
      <c r="V307" s="106">
        <f>VLOOKUP(Tabela1[[#This Row],[Koda predmeta]],Tabela13[[Course/Subject code]:[Note]],11,FALSE)</f>
        <v>0</v>
      </c>
      <c r="W307" s="124"/>
    </row>
    <row r="308" spans="1:23" x14ac:dyDescent="0.25">
      <c r="A308" s="36"/>
      <c r="B308" s="23" t="s">
        <v>1213</v>
      </c>
      <c r="C308" s="24" t="s">
        <v>2473</v>
      </c>
      <c r="D308" s="24" t="s">
        <v>2472</v>
      </c>
      <c r="E308" s="23" t="str">
        <f>IFERROR(VLOOKUP(Tabela1[[#This Row],[Priimek]],'Seznam prijav AIPS'!$F$2:$W$100,11,FALSE),"")</f>
        <v>jiamingjin287@gmail.com</v>
      </c>
      <c r="F308" s="25"/>
      <c r="G308" s="23" t="s">
        <v>2709</v>
      </c>
      <c r="H308" s="23" t="s">
        <v>2733</v>
      </c>
      <c r="I308" s="24" t="s">
        <v>2536</v>
      </c>
      <c r="J308" s="23"/>
      <c r="K308" s="26"/>
      <c r="L308" s="26" t="s">
        <v>120</v>
      </c>
      <c r="M308" s="23" t="str">
        <f>VLOOKUP(Tabela1[[#This Row],[Koda predmeta]],Tabela13[[Course/Subject code]:[Note]],2,FALSE)</f>
        <v>LEKTORAT ANGLEŠKEGA JEZIKA 1</v>
      </c>
      <c r="N308" s="23" t="str">
        <f>VLOOKUP(Tabela1[[#This Row],[Koda predmeta]],Tabela13[[Course/Subject code]:[Note]],3,FALSE)</f>
        <v>LANGUAGE DEVELOPMENT 1</v>
      </c>
      <c r="O308" s="28" t="s">
        <v>2219</v>
      </c>
      <c r="P308" s="28">
        <f>IF(VLOOKUP(Tabela1[[#This Row],[Koda predmeta]],Tabela13[[Course/Subject code]:[Note]],9,FALSE)&gt;0,VLOOKUP(Tabela1[[#This Row],[Koda predmeta]],Tabela13[[Course/Subject code]:[Note]],9,FALSE),"")</f>
        <v>8</v>
      </c>
      <c r="Q308" s="28">
        <f>IFERROR(Tabela1[[#This Row],[Kvote na predmetu]]-COUNTIFS(L:L,Tabela1[[#This Row],[Koda predmeta]],O:O,""),"")</f>
        <v>-2</v>
      </c>
      <c r="R308" s="23"/>
      <c r="S308" s="23" t="str">
        <f>VLOOKUP(Tabela1[[#This Row],[Koda predmeta]],Tabela13[[Course/Subject code]:[Note]],4,FALSE)</f>
        <v>Department of English and American Studies</v>
      </c>
      <c r="T308" s="23" t="str">
        <f>VLOOKUP(Tabela1[[#This Row],[Koda predmeta]],Tabela13[[Course/Subject code]:[Note]],7,FALSE)</f>
        <v>Winter</v>
      </c>
      <c r="U308" s="23" t="str">
        <f>VLOOKUP(Tabela1[[#This Row],[Koda predmeta]],Tabela13[[Course/Subject code]:[Note]],10,FALSE)</f>
        <v>Only students of English</v>
      </c>
      <c r="V308" s="23">
        <f>VLOOKUP(Tabela1[[#This Row],[Koda predmeta]],Tabela13[[Course/Subject code]:[Note]],11,FALSE)</f>
        <v>0</v>
      </c>
      <c r="W308" s="37"/>
    </row>
    <row r="309" spans="1:23" x14ac:dyDescent="0.25">
      <c r="A309" s="36"/>
      <c r="B309" s="23" t="s">
        <v>1213</v>
      </c>
      <c r="C309" s="24" t="s">
        <v>2461</v>
      </c>
      <c r="D309" s="24" t="s">
        <v>2460</v>
      </c>
      <c r="E309" s="23" t="str">
        <f>IFERROR(VLOOKUP(Tabela1[[#This Row],[Priimek]],'Seznam prijav AIPS'!$F$2:$W$100,11,FALSE),"")</f>
        <v>janezhou307@gmail.com</v>
      </c>
      <c r="F309" s="25"/>
      <c r="G309" s="23" t="s">
        <v>2709</v>
      </c>
      <c r="H309" s="23" t="s">
        <v>2733</v>
      </c>
      <c r="I309" s="24" t="s">
        <v>2536</v>
      </c>
      <c r="J309" s="23"/>
      <c r="K309" s="26"/>
      <c r="L309" s="26" t="s">
        <v>120</v>
      </c>
      <c r="M309" s="23" t="str">
        <f>VLOOKUP(Tabela1[[#This Row],[Koda predmeta]],Tabela13[[Course/Subject code]:[Note]],2,FALSE)</f>
        <v>LEKTORAT ANGLEŠKEGA JEZIKA 1</v>
      </c>
      <c r="N309" s="23" t="str">
        <f>VLOOKUP(Tabela1[[#This Row],[Koda predmeta]],Tabela13[[Course/Subject code]:[Note]],3,FALSE)</f>
        <v>LANGUAGE DEVELOPMENT 1</v>
      </c>
      <c r="O309" s="28" t="s">
        <v>2219</v>
      </c>
      <c r="P309" s="28">
        <f>IF(VLOOKUP(Tabela1[[#This Row],[Koda predmeta]],Tabela13[[Course/Subject code]:[Note]],9,FALSE)&gt;0,VLOOKUP(Tabela1[[#This Row],[Koda predmeta]],Tabela13[[Course/Subject code]:[Note]],9,FALSE),"")</f>
        <v>8</v>
      </c>
      <c r="Q309" s="28">
        <f>IFERROR(Tabela1[[#This Row],[Kvote na predmetu]]-COUNTIFS(L:L,Tabela1[[#This Row],[Koda predmeta]],O:O,""),"")</f>
        <v>-2</v>
      </c>
      <c r="R309" s="23"/>
      <c r="S309" s="23" t="str">
        <f>VLOOKUP(Tabela1[[#This Row],[Koda predmeta]],Tabela13[[Course/Subject code]:[Note]],4,FALSE)</f>
        <v>Department of English and American Studies</v>
      </c>
      <c r="T309" s="23" t="str">
        <f>VLOOKUP(Tabela1[[#This Row],[Koda predmeta]],Tabela13[[Course/Subject code]:[Note]],7,FALSE)</f>
        <v>Winter</v>
      </c>
      <c r="U309" s="23" t="str">
        <f>VLOOKUP(Tabela1[[#This Row],[Koda predmeta]],Tabela13[[Course/Subject code]:[Note]],10,FALSE)</f>
        <v>Only students of English</v>
      </c>
      <c r="V309" s="23">
        <f>VLOOKUP(Tabela1[[#This Row],[Koda predmeta]],Tabela13[[Course/Subject code]:[Note]],11,FALSE)</f>
        <v>0</v>
      </c>
      <c r="W309" s="37"/>
    </row>
    <row r="310" spans="1:23" s="4" customFormat="1" x14ac:dyDescent="0.25">
      <c r="A310" s="142"/>
      <c r="B310" s="142" t="s">
        <v>1213</v>
      </c>
      <c r="C310" s="142" t="s">
        <v>2425</v>
      </c>
      <c r="D310" s="142" t="s">
        <v>2424</v>
      </c>
      <c r="E310" s="142" t="str">
        <f>IFERROR(VLOOKUP(Tabela1[[#This Row],[Priimek]],'Seznam prijav AIPS'!$F$2:$W$100,11,FALSE),"")</f>
        <v>mcastrotorres317@gmail.com</v>
      </c>
      <c r="F310" s="242" t="s">
        <v>2727</v>
      </c>
      <c r="G310" s="142" t="s">
        <v>3021</v>
      </c>
      <c r="H310" s="142" t="str">
        <f>VLOOKUP(Tabela1[[#This Row],[Fakulteta koda]],Sporazumi!$C$2:$K$237,2,FALSE)</f>
        <v xml:space="preserve">UNIVERSIDAD DE GRANADA </v>
      </c>
      <c r="I310" s="141" t="s">
        <v>1763</v>
      </c>
      <c r="J310" s="142" t="s">
        <v>3022</v>
      </c>
      <c r="K310" s="154">
        <f>VLOOKUP(Tabela1[[#This Row],[Fakulteta koda]],Sporazumi!$C$2:$K$237,9,FALSE)</f>
        <v>2</v>
      </c>
      <c r="L310" s="142" t="s">
        <v>120</v>
      </c>
      <c r="M310" s="142" t="str">
        <f>VLOOKUP(Tabela1[[#This Row],[Koda predmeta]],Tabela13[[Course/Subject code]:[Note]],2,FALSE)</f>
        <v>LEKTORAT ANGLEŠKEGA JEZIKA 1</v>
      </c>
      <c r="N310" s="142" t="str">
        <f>VLOOKUP(Tabela1[[#This Row],[Koda predmeta]],Tabela13[[Course/Subject code]:[Note]],3,FALSE)</f>
        <v>LANGUAGE DEVELOPMENT 1</v>
      </c>
      <c r="O310" s="166"/>
      <c r="P310" s="169">
        <f>IF(VLOOKUP(Tabela1[[#This Row],[Koda predmeta]],Tabela13[[Course/Subject code]:[Note]],9,FALSE)&gt;0,VLOOKUP(Tabela1[[#This Row],[Koda predmeta]],Tabela13[[Course/Subject code]:[Note]],9,FALSE),"")</f>
        <v>8</v>
      </c>
      <c r="Q310" s="167">
        <f>IFERROR(Tabela1[[#This Row],[Kvote na predmetu]]-COUNTIFS(L:L,Tabela1[[#This Row],[Koda predmeta]],O:O,""),"")</f>
        <v>-2</v>
      </c>
      <c r="R310" s="142"/>
      <c r="S310" s="142" t="str">
        <f>VLOOKUP(Tabela1[[#This Row],[Koda predmeta]],Tabela13[[Course/Subject code]:[Note]],4,FALSE)</f>
        <v>Department of English and American Studies</v>
      </c>
      <c r="T310" s="142" t="str">
        <f>VLOOKUP(Tabela1[[#This Row],[Koda predmeta]],Tabela13[[Course/Subject code]:[Note]],7,FALSE)</f>
        <v>Winter</v>
      </c>
      <c r="U310" s="142" t="str">
        <f>VLOOKUP(Tabela1[[#This Row],[Koda predmeta]],Tabela13[[Course/Subject code]:[Note]],10,FALSE)</f>
        <v>Only students of English</v>
      </c>
      <c r="V310" s="142">
        <f>VLOOKUP(Tabela1[[#This Row],[Koda predmeta]],Tabela13[[Course/Subject code]:[Note]],11,FALSE)</f>
        <v>0</v>
      </c>
      <c r="W310" s="170"/>
    </row>
    <row r="311" spans="1:23" hidden="1" x14ac:dyDescent="0.25">
      <c r="A311" s="36"/>
      <c r="B311" s="23" t="s">
        <v>1213</v>
      </c>
      <c r="C311" s="24" t="s">
        <v>2740</v>
      </c>
      <c r="D311" s="24" t="s">
        <v>2741</v>
      </c>
      <c r="E311" s="23" t="str">
        <f>IFERROR(VLOOKUP(Tabela1[[#This Row],[Priimek]],'Seznam prijav AIPS'!$F$2:$W$100,11,FALSE),"")</f>
        <v>1105115834@qq.com</v>
      </c>
      <c r="F311" s="25"/>
      <c r="G311" s="23" t="s">
        <v>2742</v>
      </c>
      <c r="H311" s="23" t="s">
        <v>2733</v>
      </c>
      <c r="I311" s="24" t="s">
        <v>2536</v>
      </c>
      <c r="J311" s="23"/>
      <c r="K311" s="26"/>
      <c r="L311" s="26" t="s">
        <v>1083</v>
      </c>
      <c r="M311" s="23" t="str">
        <f>VLOOKUP(Tabela1[[#This Row],[Koda predmeta]],Tabela13[[Course/Subject code]:[Note]],2,FALSE)</f>
        <v>KULTURA POTROŠNJE</v>
      </c>
      <c r="N311" s="23" t="str">
        <f>VLOOKUP(Tabela1[[#This Row],[Koda predmeta]],Tabela13[[Course/Subject code]:[Note]],3,FALSE)</f>
        <v>CULTURE OF CONSUMPTION</v>
      </c>
      <c r="O311" s="28" t="s">
        <v>2723</v>
      </c>
      <c r="P311" s="28" t="str">
        <f>IF(VLOOKUP(Tabela1[[#This Row],[Koda predmeta]],Tabela13[[Course/Subject code]:[Note]],9,FALSE)&gt;0,VLOOKUP(Tabela1[[#This Row],[Koda predmeta]],Tabela13[[Course/Subject code]:[Note]],9,FALSE),"")</f>
        <v/>
      </c>
      <c r="Q311" s="28" t="str">
        <f>IFERROR(Tabela1[[#This Row],[Kvote na predmetu]]-COUNTIFS(L:L,Tabela1[[#This Row],[Koda predmeta]],O:O,""),"")</f>
        <v/>
      </c>
      <c r="R311" s="23"/>
      <c r="S311" s="23" t="str">
        <f>VLOOKUP(Tabela1[[#This Row],[Koda predmeta]],Tabela13[[Course/Subject code]:[Note]],4,FALSE)</f>
        <v>Department of Sociology</v>
      </c>
      <c r="T311" s="23" t="str">
        <f>VLOOKUP(Tabela1[[#This Row],[Koda predmeta]],Tabela13[[Course/Subject code]:[Note]],7,FALSE)</f>
        <v>Winter</v>
      </c>
      <c r="U311" s="23" t="str">
        <f>VLOOKUP(Tabela1[[#This Row],[Koda predmeta]],Tabela13[[Course/Subject code]:[Note]],10,FALSE)</f>
        <v>Only students of Sociology</v>
      </c>
      <c r="V311" s="23" t="str">
        <f>VLOOKUP(Tabela1[[#This Row],[Koda predmeta]],Tabela13[[Course/Subject code]:[Note]],11,FALSE)</f>
        <v>Elective course. Subject to availability at the beginning of the semester.</v>
      </c>
      <c r="W311" s="37"/>
    </row>
    <row r="312" spans="1:23" x14ac:dyDescent="0.25">
      <c r="A312" s="128"/>
      <c r="B312" s="129" t="s">
        <v>1213</v>
      </c>
      <c r="C312" s="129" t="s">
        <v>2775</v>
      </c>
      <c r="D312" s="129" t="s">
        <v>2774</v>
      </c>
      <c r="E312" s="129" t="str">
        <f>IFERROR(VLOOKUP(Tabela1[[#This Row],[Priimek]],'Seznam prijav AIPS'!$F$2:$W$100,11,FALSE),"")</f>
        <v>martaufartee@correo.ugr.es</v>
      </c>
      <c r="F312" s="130" t="s">
        <v>2727</v>
      </c>
      <c r="G312" s="129" t="s">
        <v>2745</v>
      </c>
      <c r="H312" s="129" t="str">
        <f>VLOOKUP(Tabela1[[#This Row],[Fakulteta koda]],Sporazumi!$C$2:$K$237,2,FALSE)</f>
        <v xml:space="preserve">UNIVERSIDAD DE GRANADA </v>
      </c>
      <c r="I312" s="131" t="s">
        <v>1763</v>
      </c>
      <c r="J312" s="129" t="str">
        <f>VLOOKUP(Tabela1[[#This Row],[Fakulteta koda]],Sporazumi!$C$2:$K$237,6,FALSE)</f>
        <v>Psychology </v>
      </c>
      <c r="K312" s="132">
        <f>VLOOKUP(Tabela1[[#This Row],[Fakulteta koda]],Sporazumi!$C$2:$K$237,9,FALSE)</f>
        <v>2</v>
      </c>
      <c r="L312" s="129" t="s">
        <v>120</v>
      </c>
      <c r="M312" s="129" t="str">
        <f>VLOOKUP(Tabela1[[#This Row],[Koda predmeta]],Tabela13[[Course/Subject code]:[Note]],2,FALSE)</f>
        <v>LEKTORAT ANGLEŠKEGA JEZIKA 1</v>
      </c>
      <c r="N312" s="129" t="str">
        <f>VLOOKUP(Tabela1[[#This Row],[Koda predmeta]],Tabela13[[Course/Subject code]:[Note]],3,FALSE)</f>
        <v>LANGUAGE DEVELOPMENT 1</v>
      </c>
      <c r="O312" s="133"/>
      <c r="P312" s="134">
        <f>IF(VLOOKUP(Tabela1[[#This Row],[Koda predmeta]],Tabela13[[Course/Subject code]:[Note]],9,FALSE)&gt;0,VLOOKUP(Tabela1[[#This Row],[Koda predmeta]],Tabela13[[Course/Subject code]:[Note]],9,FALSE),"")</f>
        <v>8</v>
      </c>
      <c r="Q312" s="135">
        <f>IFERROR(Tabela1[[#This Row],[Kvote na predmetu]]-COUNTIFS(L:L,Tabela1[[#This Row],[Koda predmeta]],O:O,""),"")</f>
        <v>-2</v>
      </c>
      <c r="R312" s="129"/>
      <c r="S312" s="129" t="str">
        <f>VLOOKUP(Tabela1[[#This Row],[Koda predmeta]],Tabela13[[Course/Subject code]:[Note]],4,FALSE)</f>
        <v>Department of English and American Studies</v>
      </c>
      <c r="T312" s="129" t="str">
        <f>VLOOKUP(Tabela1[[#This Row],[Koda predmeta]],Tabela13[[Course/Subject code]:[Note]],7,FALSE)</f>
        <v>Winter</v>
      </c>
      <c r="U312" s="129" t="str">
        <f>VLOOKUP(Tabela1[[#This Row],[Koda predmeta]],Tabela13[[Course/Subject code]:[Note]],10,FALSE)</f>
        <v>Only students of English</v>
      </c>
      <c r="V312" s="129">
        <f>VLOOKUP(Tabela1[[#This Row],[Koda predmeta]],Tabela13[[Course/Subject code]:[Note]],11,FALSE)</f>
        <v>0</v>
      </c>
      <c r="W312" s="136"/>
    </row>
    <row r="313" spans="1:23" hidden="1" x14ac:dyDescent="0.25">
      <c r="A313" s="38"/>
      <c r="B313" s="13" t="s">
        <v>1213</v>
      </c>
      <c r="C313" s="47" t="s">
        <v>2740</v>
      </c>
      <c r="D313" s="47" t="s">
        <v>2741</v>
      </c>
      <c r="E313" s="13" t="str">
        <f>IFERROR(VLOOKUP(Tabela1[[#This Row],[Priimek]],'Seznam prijav AIPS'!$F$2:$W$100,11,FALSE),"")</f>
        <v>1105115834@qq.com</v>
      </c>
      <c r="F313" s="40"/>
      <c r="G313" s="13" t="s">
        <v>2742</v>
      </c>
      <c r="H313" s="13" t="s">
        <v>2733</v>
      </c>
      <c r="I313" s="39" t="s">
        <v>2536</v>
      </c>
      <c r="L313" s="48" t="s">
        <v>757</v>
      </c>
      <c r="M313" s="13" t="str">
        <f>VLOOKUP(Tabela1[[#This Row],[Koda predmeta]],Tabela13[[Course/Subject code]:[Note]],2,FALSE)</f>
        <v>REGIONALNA GEOGRAFIJA AFRIKE</v>
      </c>
      <c r="N313" s="13" t="str">
        <f>VLOOKUP(Tabela1[[#This Row],[Koda predmeta]],Tabela13[[Course/Subject code]:[Note]],3,FALSE)</f>
        <v>REGIONAL GEOGRAPHY OF AFRICA</v>
      </c>
      <c r="O313" s="32"/>
      <c r="P313" s="16" t="str">
        <f>IF(VLOOKUP(Tabela1[[#This Row],[Koda predmeta]],Tabela13[[Course/Subject code]:[Note]],9,FALSE)&gt;0,VLOOKUP(Tabela1[[#This Row],[Koda predmeta]],Tabela13[[Course/Subject code]:[Note]],9,FALSE),"")</f>
        <v/>
      </c>
      <c r="Q313" s="33" t="str">
        <f>IFERROR(Tabela1[[#This Row],[Kvote na predmetu]]-COUNTIFS(L:L,Tabela1[[#This Row],[Koda predmeta]],O:O,""),"")</f>
        <v/>
      </c>
      <c r="S313" s="13" t="str">
        <f>VLOOKUP(Tabela1[[#This Row],[Koda predmeta]],Tabela13[[Course/Subject code]:[Note]],4,FALSE)</f>
        <v>Department of Geography</v>
      </c>
      <c r="T313" s="13" t="str">
        <f>VLOOKUP(Tabela1[[#This Row],[Koda predmeta]],Tabela13[[Course/Subject code]:[Note]],7,FALSE)</f>
        <v>Winter</v>
      </c>
      <c r="U313" s="13">
        <f>VLOOKUP(Tabela1[[#This Row],[Koda predmeta]],Tabela13[[Course/Subject code]:[Note]],10,FALSE)</f>
        <v>0</v>
      </c>
      <c r="V313" s="13">
        <f>VLOOKUP(Tabela1[[#This Row],[Koda predmeta]],Tabela13[[Course/Subject code]:[Note]],11,FALSE)</f>
        <v>0</v>
      </c>
      <c r="W313" s="41"/>
    </row>
    <row r="314" spans="1:23" hidden="1" x14ac:dyDescent="0.25">
      <c r="A314" s="38"/>
      <c r="B314" s="13" t="s">
        <v>1213</v>
      </c>
      <c r="C314" s="47" t="s">
        <v>2740</v>
      </c>
      <c r="D314" s="47" t="s">
        <v>2741</v>
      </c>
      <c r="E314" s="13" t="str">
        <f>IFERROR(VLOOKUP(Tabela1[[#This Row],[Priimek]],'Seznam prijav AIPS'!$F$2:$W$100,11,FALSE),"")</f>
        <v>1105115834@qq.com</v>
      </c>
      <c r="F314" s="40"/>
      <c r="G314" s="13" t="s">
        <v>2742</v>
      </c>
      <c r="H314" s="13" t="s">
        <v>2733</v>
      </c>
      <c r="I314" s="39" t="s">
        <v>2536</v>
      </c>
      <c r="L314" s="48" t="s">
        <v>753</v>
      </c>
      <c r="M314" s="13" t="str">
        <f>VLOOKUP(Tabela1[[#This Row],[Koda predmeta]],Tabela13[[Course/Subject code]:[Note]],2,FALSE)</f>
        <v>REGIONALNA GEOGRAFIJA AZIJE</v>
      </c>
      <c r="N314" s="13" t="str">
        <f>VLOOKUP(Tabela1[[#This Row],[Koda predmeta]],Tabela13[[Course/Subject code]:[Note]],3,FALSE)</f>
        <v>REGIONAL GEOGRAPHY OF ASIA</v>
      </c>
      <c r="O314" s="32"/>
      <c r="P314" s="16" t="str">
        <f>IF(VLOOKUP(Tabela1[[#This Row],[Koda predmeta]],Tabela13[[Course/Subject code]:[Note]],9,FALSE)&gt;0,VLOOKUP(Tabela1[[#This Row],[Koda predmeta]],Tabela13[[Course/Subject code]:[Note]],9,FALSE),"")</f>
        <v/>
      </c>
      <c r="Q314" s="33" t="str">
        <f>IFERROR(Tabela1[[#This Row],[Kvote na predmetu]]-COUNTIFS(L:L,Tabela1[[#This Row],[Koda predmeta]],O:O,""),"")</f>
        <v/>
      </c>
      <c r="S314" s="13" t="str">
        <f>VLOOKUP(Tabela1[[#This Row],[Koda predmeta]],Tabela13[[Course/Subject code]:[Note]],4,FALSE)</f>
        <v>Department of Geography</v>
      </c>
      <c r="T314" s="13" t="str">
        <f>VLOOKUP(Tabela1[[#This Row],[Koda predmeta]],Tabela13[[Course/Subject code]:[Note]],7,FALSE)</f>
        <v>Winter</v>
      </c>
      <c r="U314" s="13">
        <f>VLOOKUP(Tabela1[[#This Row],[Koda predmeta]],Tabela13[[Course/Subject code]:[Note]],10,FALSE)</f>
        <v>0</v>
      </c>
      <c r="V314" s="13">
        <f>VLOOKUP(Tabela1[[#This Row],[Koda predmeta]],Tabela13[[Course/Subject code]:[Note]],11,FALSE)</f>
        <v>0</v>
      </c>
      <c r="W314" s="41"/>
    </row>
    <row r="315" spans="1:23" s="23" customFormat="1" hidden="1" x14ac:dyDescent="0.25">
      <c r="A315" s="38"/>
      <c r="B315" s="13" t="s">
        <v>1213</v>
      </c>
      <c r="C315" s="47" t="s">
        <v>2740</v>
      </c>
      <c r="D315" s="47" t="s">
        <v>2741</v>
      </c>
      <c r="E315" s="13" t="str">
        <f>IFERROR(VLOOKUP(Tabela1[[#This Row],[Priimek]],'Seznam prijav AIPS'!$F$2:$W$100,11,FALSE),"")</f>
        <v>1105115834@qq.com</v>
      </c>
      <c r="F315" s="40"/>
      <c r="G315" s="13" t="s">
        <v>2742</v>
      </c>
      <c r="H315" s="13" t="s">
        <v>2733</v>
      </c>
      <c r="I315" s="39" t="s">
        <v>2536</v>
      </c>
      <c r="J315" s="13"/>
      <c r="K315" s="14"/>
      <c r="L315" s="48" t="s">
        <v>753</v>
      </c>
      <c r="M315" s="13" t="str">
        <f>VLOOKUP(Tabela1[[#This Row],[Koda predmeta]],Tabela13[[Course/Subject code]:[Note]],2,FALSE)</f>
        <v>REGIONALNA GEOGRAFIJA AZIJE</v>
      </c>
      <c r="N315" s="13" t="str">
        <f>VLOOKUP(Tabela1[[#This Row],[Koda predmeta]],Tabela13[[Course/Subject code]:[Note]],3,FALSE)</f>
        <v>REGIONAL GEOGRAPHY OF ASIA</v>
      </c>
      <c r="O315" s="32"/>
      <c r="P315" s="16" t="str">
        <f>IF(VLOOKUP(Tabela1[[#This Row],[Koda predmeta]],Tabela13[[Course/Subject code]:[Note]],9,FALSE)&gt;0,VLOOKUP(Tabela1[[#This Row],[Koda predmeta]],Tabela13[[Course/Subject code]:[Note]],9,FALSE),"")</f>
        <v/>
      </c>
      <c r="Q315" s="33" t="str">
        <f>IFERROR(Tabela1[[#This Row],[Kvote na predmetu]]-COUNTIFS(L:L,Tabela1[[#This Row],[Koda predmeta]],O:O,""),"")</f>
        <v/>
      </c>
      <c r="R315" s="13"/>
      <c r="S315" s="13" t="str">
        <f>VLOOKUP(Tabela1[[#This Row],[Koda predmeta]],Tabela13[[Course/Subject code]:[Note]],4,FALSE)</f>
        <v>Department of Geography</v>
      </c>
      <c r="T315" s="13" t="str">
        <f>VLOOKUP(Tabela1[[#This Row],[Koda predmeta]],Tabela13[[Course/Subject code]:[Note]],7,FALSE)</f>
        <v>Winter</v>
      </c>
      <c r="U315" s="13">
        <f>VLOOKUP(Tabela1[[#This Row],[Koda predmeta]],Tabela13[[Course/Subject code]:[Note]],10,FALSE)</f>
        <v>0</v>
      </c>
      <c r="V315" s="13">
        <f>VLOOKUP(Tabela1[[#This Row],[Koda predmeta]],Tabela13[[Course/Subject code]:[Note]],11,FALSE)</f>
        <v>0</v>
      </c>
      <c r="W315" s="41"/>
    </row>
    <row r="316" spans="1:23" s="109" customFormat="1" hidden="1" x14ac:dyDescent="0.25">
      <c r="A316" s="110"/>
      <c r="B316" s="106" t="s">
        <v>1213</v>
      </c>
      <c r="C316" s="97" t="s">
        <v>2937</v>
      </c>
      <c r="D316" s="97" t="s">
        <v>3031</v>
      </c>
      <c r="E316" s="106" t="str">
        <f>IFERROR(VLOOKUP([1]!Tabela1[[#This Row],[Priimek]],'[1]Seznam prijav AIPS'!$F$2:$W$100,11,FALSE),"")</f>
        <v/>
      </c>
      <c r="F316" s="143" t="s">
        <v>3032</v>
      </c>
      <c r="G316" s="106"/>
      <c r="H316" s="97" t="s">
        <v>1412</v>
      </c>
      <c r="I316" s="107" t="s">
        <v>1763</v>
      </c>
      <c r="J316" s="106" t="s">
        <v>3033</v>
      </c>
      <c r="K316" s="186" t="e">
        <f>VLOOKUP(Tabela1[[#This Row],[Fakulteta koda]],Sporazumi!$C$2:$K$237,9,FALSE)</f>
        <v>#N/A</v>
      </c>
      <c r="L316" s="97" t="s">
        <v>465</v>
      </c>
      <c r="M316" s="97" t="str">
        <f>VLOOKUP(Tabela1[[#This Row],[Koda predmeta]],Tabela13[[Course/Subject code]:[Note]],2,FALSE)</f>
        <v>SOCIALNA ANTROPOLOGIJA I</v>
      </c>
      <c r="N316" s="97" t="str">
        <f>VLOOKUP(Tabela1[[#This Row],[Koda predmeta]],Tabela13[[Course/Subject code]:[Note]],3,FALSE)</f>
        <v>SOCIAL ANTHROPOLOGY I</v>
      </c>
      <c r="O316" s="101"/>
      <c r="P316" s="102" t="str">
        <f>IF(VLOOKUP(Tabela1[[#This Row],[Koda predmeta]],Tabela13[[Course/Subject code]:[Note]],9,FALSE)&gt;0,VLOOKUP(Tabela1[[#This Row],[Koda predmeta]],Tabela13[[Course/Subject code]:[Note]],9,FALSE),"")</f>
        <v/>
      </c>
      <c r="Q316" s="103" t="str">
        <f>IFERROR([1]!Tabela1[[#This Row],[Kvote na predmetu]]-COUNTIFS(L:L,[1]!Tabela1[[#This Row],[Koda predmeta]],O:O,""),"")</f>
        <v/>
      </c>
      <c r="R316" s="106"/>
      <c r="S316" s="97" t="str">
        <f>VLOOKUP(Tabela1[[#This Row],[Koda predmeta]],Tabela13[[Course/Subject code]:[Note]],4,FALSE)</f>
        <v>Department of Sociology</v>
      </c>
      <c r="T316" s="106" t="s">
        <v>37</v>
      </c>
      <c r="U316" s="97">
        <f>VLOOKUP(Tabela1[[#This Row],[Koda predmeta]],Tabela13[[Course/Subject code]:[Note]],10,FALSE)</f>
        <v>0</v>
      </c>
      <c r="V316" s="97">
        <f>VLOOKUP(Tabela1[[#This Row],[Koda predmeta]],Tabela13[[Course/Subject code]:[Note]],11,FALSE)</f>
        <v>0</v>
      </c>
      <c r="W316" s="124"/>
    </row>
    <row r="317" spans="1:23" s="109" customFormat="1" hidden="1" x14ac:dyDescent="0.25">
      <c r="A317" s="110"/>
      <c r="B317" s="106" t="s">
        <v>1213</v>
      </c>
      <c r="C317" s="97" t="s">
        <v>2937</v>
      </c>
      <c r="D317" s="97" t="s">
        <v>3031</v>
      </c>
      <c r="E317" s="106" t="str">
        <f>IFERROR(VLOOKUP([1]!Tabela1[[#This Row],[Priimek]],'[1]Seznam prijav AIPS'!$F$2:$W$100,11,FALSE),"")</f>
        <v/>
      </c>
      <c r="F317" s="143" t="s">
        <v>3032</v>
      </c>
      <c r="G317" s="106"/>
      <c r="H317" s="97" t="s">
        <v>1412</v>
      </c>
      <c r="I317" s="107" t="s">
        <v>1763</v>
      </c>
      <c r="J317" s="106" t="s">
        <v>3033</v>
      </c>
      <c r="K317" s="186" t="e">
        <f>VLOOKUP(Tabela1[[#This Row],[Fakulteta koda]],Sporazumi!$C$2:$K$237,9,FALSE)</f>
        <v>#N/A</v>
      </c>
      <c r="L317" s="97" t="s">
        <v>493</v>
      </c>
      <c r="M317" s="97" t="str">
        <f>VLOOKUP(Tabela1[[#This Row],[Koda predmeta]],Tabela13[[Course/Subject code]:[Note]],2,FALSE)</f>
        <v>MEDOSEBNI ODNOSI IN KOMUNIKACIJA</v>
      </c>
      <c r="N317" s="97" t="str">
        <f>VLOOKUP(Tabela1[[#This Row],[Koda predmeta]],Tabela13[[Course/Subject code]:[Note]],3,FALSE)</f>
        <v>INTERPERSONAL RELATIONS AND COMMUNICATION</v>
      </c>
      <c r="O317" s="101"/>
      <c r="P317" s="102">
        <f>IF(VLOOKUP(Tabela1[[#This Row],[Koda predmeta]],Tabela13[[Course/Subject code]:[Note]],9,FALSE)&gt;0,VLOOKUP(Tabela1[[#This Row],[Koda predmeta]],Tabela13[[Course/Subject code]:[Note]],9,FALSE),"")</f>
        <v>5</v>
      </c>
      <c r="Q317" s="103" t="str">
        <f>IFERROR([1]!Tabela1[[#This Row],[Kvote na predmetu]]-COUNTIFS(L:L,[1]!Tabela1[[#This Row],[Koda predmeta]],O:O,""),"")</f>
        <v/>
      </c>
      <c r="R317" s="106"/>
      <c r="S317" s="97" t="str">
        <f>VLOOKUP(Tabela1[[#This Row],[Koda predmeta]],Tabela13[[Course/Subject code]:[Note]],4,FALSE)</f>
        <v>Department of Psychology</v>
      </c>
      <c r="T317" s="106" t="s">
        <v>37</v>
      </c>
      <c r="U317" s="97" t="str">
        <f>VLOOKUP(Tabela1[[#This Row],[Koda predmeta]],Tabela13[[Course/Subject code]:[Note]],10,FALSE)</f>
        <v>Only students of Psychology; in the form of individual consultations and seminars for Erasmus students. Lecturer Nejc Plohl</v>
      </c>
      <c r="V317" s="97">
        <f>VLOOKUP(Tabela1[[#This Row],[Koda predmeta]],Tabela13[[Course/Subject code]:[Note]],11,FALSE)</f>
        <v>0</v>
      </c>
      <c r="W317" s="124"/>
    </row>
    <row r="318" spans="1:23" s="97" customFormat="1" hidden="1" x14ac:dyDescent="0.25">
      <c r="A318" s="110"/>
      <c r="B318" s="106" t="s">
        <v>1213</v>
      </c>
      <c r="C318" s="97" t="s">
        <v>2937</v>
      </c>
      <c r="D318" s="97" t="s">
        <v>3031</v>
      </c>
      <c r="E318" s="106" t="str">
        <f>IFERROR(VLOOKUP([1]!Tabela1[[#This Row],[Priimek]],'[1]Seznam prijav AIPS'!$F$2:$W$100,11,FALSE),"")</f>
        <v/>
      </c>
      <c r="F318" s="143" t="s">
        <v>3032</v>
      </c>
      <c r="G318" s="106"/>
      <c r="H318" s="97" t="s">
        <v>1412</v>
      </c>
      <c r="I318" s="107" t="s">
        <v>1763</v>
      </c>
      <c r="J318" s="106" t="s">
        <v>3033</v>
      </c>
      <c r="K318" s="186" t="e">
        <f>VLOOKUP(Tabela1[[#This Row],[Fakulteta koda]],Sporazumi!$C$2:$K$237,9,FALSE)</f>
        <v>#N/A</v>
      </c>
      <c r="L318" s="97" t="s">
        <v>1001</v>
      </c>
      <c r="M318" s="97" t="str">
        <f>VLOOKUP(Tabela1[[#This Row],[Koda predmeta]],Tabela13[[Course/Subject code]:[Note]],2,FALSE)</f>
        <v>METODOLOGIJA PEDAGOŠKEGA RAZISKOVANJA</v>
      </c>
      <c r="N318" s="97" t="str">
        <f>VLOOKUP(Tabela1[[#This Row],[Koda predmeta]],Tabela13[[Course/Subject code]:[Note]],3,FALSE)</f>
        <v>METHODOLOGY OF PEDAGOGICAL RESEARCH</v>
      </c>
      <c r="O318" s="101"/>
      <c r="P318" s="102">
        <f>IF(VLOOKUP(Tabela1[[#This Row],[Koda predmeta]],Tabela13[[Course/Subject code]:[Note]],9,FALSE)&gt;0,VLOOKUP(Tabela1[[#This Row],[Koda predmeta]],Tabela13[[Course/Subject code]:[Note]],9,FALSE),"")</f>
        <v>5</v>
      </c>
      <c r="Q318" s="103" t="str">
        <f>IFERROR([1]!Tabela1[[#This Row],[Kvote na predmetu]]-COUNTIFS(L:L,[1]!Tabela1[[#This Row],[Koda predmeta]],O:O,""),"")</f>
        <v/>
      </c>
      <c r="R318" s="106"/>
      <c r="S318" s="97" t="str">
        <f>VLOOKUP(Tabela1[[#This Row],[Koda predmeta]],Tabela13[[Course/Subject code]:[Note]],4,FALSE)</f>
        <v>Department of Pedagogy</v>
      </c>
      <c r="T318" s="106" t="s">
        <v>37</v>
      </c>
      <c r="U318" s="97" t="str">
        <f>VLOOKUP(Tabela1[[#This Row],[Koda predmeta]],Tabela13[[Course/Subject code]:[Note]],10,FALSE)</f>
        <v>Only for Faculty of Arts Erasmus students of Pedagogy</v>
      </c>
      <c r="V318" s="97">
        <f>VLOOKUP(Tabela1[[#This Row],[Koda predmeta]],Tabela13[[Course/Subject code]:[Note]],11,FALSE)</f>
        <v>0</v>
      </c>
      <c r="W318" s="124"/>
    </row>
    <row r="319" spans="1:23" s="109" customFormat="1" hidden="1" x14ac:dyDescent="0.25">
      <c r="A319" s="110"/>
      <c r="B319" s="106" t="s">
        <v>1213</v>
      </c>
      <c r="C319" s="97" t="s">
        <v>2937</v>
      </c>
      <c r="D319" s="97" t="s">
        <v>3031</v>
      </c>
      <c r="E319" s="106" t="str">
        <f>IFERROR(VLOOKUP([1]!Tabela1[[#This Row],[Priimek]],'[1]Seznam prijav AIPS'!$F$2:$W$100,11,FALSE),"")</f>
        <v/>
      </c>
      <c r="F319" s="143" t="s">
        <v>3032</v>
      </c>
      <c r="G319" s="106"/>
      <c r="H319" s="97" t="s">
        <v>1412</v>
      </c>
      <c r="I319" s="107" t="s">
        <v>1763</v>
      </c>
      <c r="J319" s="106" t="s">
        <v>3033</v>
      </c>
      <c r="K319" s="186" t="e">
        <f>VLOOKUP(Tabela1[[#This Row],[Fakulteta koda]],Sporazumi!$C$2:$K$237,9,FALSE)</f>
        <v>#N/A</v>
      </c>
      <c r="L319" s="97" t="s">
        <v>1161</v>
      </c>
      <c r="M319" s="97" t="str">
        <f>VLOOKUP(Tabela1[[#This Row],[Koda predmeta]],Tabela13[[Course/Subject code]:[Note]],2,FALSE)</f>
        <v>KADROVSKA IN ORGANIZACIJSKA PSIHOLOGIJA</v>
      </c>
      <c r="N319" s="97" t="str">
        <f>VLOOKUP(Tabela1[[#This Row],[Koda predmeta]],Tabela13[[Course/Subject code]:[Note]],3,FALSE)</f>
        <v>PERSONNEL AND ORGANIZATIONAL PSYCHOLOGY</v>
      </c>
      <c r="O319" s="101"/>
      <c r="P319" s="102">
        <f>IF(VLOOKUP(Tabela1[[#This Row],[Koda predmeta]],Tabela13[[Course/Subject code]:[Note]],9,FALSE)&gt;0,VLOOKUP(Tabela1[[#This Row],[Koda predmeta]],Tabela13[[Course/Subject code]:[Note]],9,FALSE),"")</f>
        <v>6</v>
      </c>
      <c r="Q319" s="103" t="str">
        <f>IFERROR([1]!Tabela1[[#This Row],[Kvote na predmetu]]-COUNTIFS(L:L,[1]!Tabela1[[#This Row],[Koda predmeta]],O:O,""),"")</f>
        <v/>
      </c>
      <c r="R319" s="106"/>
      <c r="S319" s="106" t="s">
        <v>3034</v>
      </c>
      <c r="T319" s="106" t="s">
        <v>37</v>
      </c>
      <c r="U319" s="97" t="str">
        <f>VLOOKUP(Tabela1[[#This Row],[Koda predmeta]],Tabela13[[Course/Subject code]:[Note]],10,FALSE)</f>
        <v>Only students of Psychology; in the form of individual consultations and seminars for Erasmus students</v>
      </c>
      <c r="V319" s="97">
        <f>VLOOKUP(Tabela1[[#This Row],[Koda predmeta]],Tabela13[[Course/Subject code]:[Note]],11,FALSE)</f>
        <v>0</v>
      </c>
      <c r="W319" s="124"/>
    </row>
    <row r="320" spans="1:23" s="109" customFormat="1" x14ac:dyDescent="0.25">
      <c r="A320" s="96"/>
      <c r="B320" s="97" t="s">
        <v>1213</v>
      </c>
      <c r="C320" s="98" t="s">
        <v>2763</v>
      </c>
      <c r="D320" s="98" t="s">
        <v>2762</v>
      </c>
      <c r="E320" s="97" t="str">
        <f>IFERROR(VLOOKUP(Tabela1[[#This Row],[Priimek]],'Seznam prijav AIPS'!$F$2:$W$100,11,FALSE),"")</f>
        <v>martapeinadomarquez2005@gmail.com</v>
      </c>
      <c r="F320" s="99" t="s">
        <v>2727</v>
      </c>
      <c r="G320" s="97" t="s">
        <v>3021</v>
      </c>
      <c r="H320" s="97" t="str">
        <f>VLOOKUP(Tabela1[[#This Row],[Fakulteta koda]],Sporazumi!$C$2:$K$237,2,FALSE)</f>
        <v xml:space="preserve">UNIVERSIDAD DE GRANADA </v>
      </c>
      <c r="I320" s="98" t="s">
        <v>1763</v>
      </c>
      <c r="J320" s="97" t="s">
        <v>3022</v>
      </c>
      <c r="K320" s="100">
        <f>VLOOKUP(Tabela1[[#This Row],[Fakulteta koda]],Sporazumi!$C$2:$K$237,9,FALSE)</f>
        <v>2</v>
      </c>
      <c r="L320" s="97" t="s">
        <v>120</v>
      </c>
      <c r="M320" s="97" t="str">
        <f>VLOOKUP(Tabela1[[#This Row],[Koda predmeta]],Tabela13[[Course/Subject code]:[Note]],2,FALSE)</f>
        <v>LEKTORAT ANGLEŠKEGA JEZIKA 1</v>
      </c>
      <c r="N320" s="97" t="str">
        <f>VLOOKUP(Tabela1[[#This Row],[Koda predmeta]],Tabela13[[Course/Subject code]:[Note]],3,FALSE)</f>
        <v>LANGUAGE DEVELOPMENT 1</v>
      </c>
      <c r="O320" s="101"/>
      <c r="P320" s="102">
        <f>IF(VLOOKUP(Tabela1[[#This Row],[Koda predmeta]],Tabela13[[Course/Subject code]:[Note]],9,FALSE)&gt;0,VLOOKUP(Tabela1[[#This Row],[Koda predmeta]],Tabela13[[Course/Subject code]:[Note]],9,FALSE),"")</f>
        <v>8</v>
      </c>
      <c r="Q320" s="103">
        <f>IFERROR(Tabela1[[#This Row],[Kvote na predmetu]]-COUNTIFS(L:L,Tabela1[[#This Row],[Koda predmeta]],O:O,""),"")</f>
        <v>-2</v>
      </c>
      <c r="R320" s="97"/>
      <c r="S320" s="97" t="str">
        <f>VLOOKUP(Tabela1[[#This Row],[Koda predmeta]],Tabela13[[Course/Subject code]:[Note]],4,FALSE)</f>
        <v>Department of English and American Studies</v>
      </c>
      <c r="T320" s="97" t="str">
        <f>VLOOKUP(Tabela1[[#This Row],[Koda predmeta]],Tabela13[[Course/Subject code]:[Note]],7,FALSE)</f>
        <v>Winter</v>
      </c>
      <c r="U320" s="97" t="str">
        <f>VLOOKUP(Tabela1[[#This Row],[Koda predmeta]],Tabela13[[Course/Subject code]:[Note]],10,FALSE)</f>
        <v>Only students of English</v>
      </c>
      <c r="V320" s="97">
        <f>VLOOKUP(Tabela1[[#This Row],[Koda predmeta]],Tabela13[[Course/Subject code]:[Note]],11,FALSE)</f>
        <v>0</v>
      </c>
      <c r="W320" s="104"/>
    </row>
    <row r="321" spans="1:23" s="97" customFormat="1" hidden="1" x14ac:dyDescent="0.25">
      <c r="A321" s="110"/>
      <c r="B321" s="106" t="s">
        <v>1213</v>
      </c>
      <c r="C321" s="107" t="s">
        <v>1999</v>
      </c>
      <c r="D321" s="107" t="s">
        <v>1998</v>
      </c>
      <c r="E321" s="106" t="str">
        <f>IFERROR(VLOOKUP(Tabela1[[#This Row],[Priimek]],'Seznam prijav AIPS'!$F$2:$W$100,11,FALSE),"")</f>
        <v>nadiya.hoeboer@gmail.com</v>
      </c>
      <c r="F321" s="143" t="s">
        <v>1590</v>
      </c>
      <c r="G321" s="106" t="s">
        <v>2194</v>
      </c>
      <c r="H321" s="106" t="str">
        <f>VLOOKUP(Tabela1[[#This Row],[Fakulteta koda]],Sporazumi!$C$2:$K$237,2,FALSE)</f>
        <v>UNIVERSITEIT VAN AMSTERDAM</v>
      </c>
      <c r="I321" s="107" t="s">
        <v>2002</v>
      </c>
      <c r="J321" s="106" t="str">
        <f>VLOOKUP(Tabela1[[#This Row],[Fakulteta koda]],Sporazumi!$C$2:$K$237,6,FALSE)</f>
        <v>Psychology</v>
      </c>
      <c r="K321" s="108">
        <f>VLOOKUP(Tabela1[[#This Row],[Fakulteta koda]],Sporazumi!$C$2:$K$237,9,FALSE)</f>
        <v>2</v>
      </c>
      <c r="L321" s="107" t="s">
        <v>501</v>
      </c>
      <c r="M321" s="106" t="str">
        <f>VLOOKUP(Tabela1[[#This Row],[Koda predmeta]],Tabela13[[Course/Subject code]:[Note]],2,FALSE)</f>
        <v>ZGODOVINA PSIHIČNEGA</v>
      </c>
      <c r="N321" s="106" t="str">
        <f>VLOOKUP(Tabela1[[#This Row],[Koda predmeta]],Tabela13[[Course/Subject code]:[Note]],3,FALSE)</f>
        <v>HISTORY OF THE MENTAL</v>
      </c>
      <c r="O321" s="101"/>
      <c r="P321" s="103" t="str">
        <f>IF(VLOOKUP(Tabela1[[#This Row],[Koda predmeta]],Tabela13[[Course/Subject code]:[Note]],9,FALSE)&gt;0,VLOOKUP(Tabela1[[#This Row],[Koda predmeta]],Tabela13[[Course/Subject code]:[Note]],9,FALSE),"")</f>
        <v/>
      </c>
      <c r="Q321" s="103" t="str">
        <f>IFERROR(Tabela1[[#This Row],[Kvote na predmetu]]-COUNTIFS(L:L,Tabela1[[#This Row],[Koda predmeta]],O:O,""),"")</f>
        <v/>
      </c>
      <c r="R321" s="106"/>
      <c r="S321" s="106" t="str">
        <f>VLOOKUP(Tabela1[[#This Row],[Koda predmeta]],Tabela13[[Course/Subject code]:[Note]],4,FALSE)</f>
        <v>Department of Psychology</v>
      </c>
      <c r="T321" s="106" t="str">
        <f>VLOOKUP(Tabela1[[#This Row],[Koda predmeta]],Tabela13[[Course/Subject code]:[Note]],7,FALSE)</f>
        <v>Winter</v>
      </c>
      <c r="U321" s="106">
        <f>VLOOKUP(Tabela1[[#This Row],[Koda predmeta]],Tabela13[[Course/Subject code]:[Note]],10,FALSE)</f>
        <v>0</v>
      </c>
      <c r="V321" s="106">
        <f>VLOOKUP(Tabela1[[#This Row],[Koda predmeta]],Tabela13[[Course/Subject code]:[Note]],11,FALSE)</f>
        <v>0</v>
      </c>
      <c r="W321" s="124"/>
    </row>
    <row r="322" spans="1:23" s="97" customFormat="1" x14ac:dyDescent="0.25">
      <c r="A322" s="96"/>
      <c r="B322" s="97" t="s">
        <v>1213</v>
      </c>
      <c r="C322" s="98" t="s">
        <v>3023</v>
      </c>
      <c r="D322" s="98" t="s">
        <v>3024</v>
      </c>
      <c r="E322" s="97" t="s">
        <v>3026</v>
      </c>
      <c r="F322" s="99" t="s">
        <v>2727</v>
      </c>
      <c r="G322" s="97" t="s">
        <v>3025</v>
      </c>
      <c r="H322" s="97" t="str">
        <f>VLOOKUP(Tabela1[[#This Row],[Fakulteta koda]],Sporazumi!$C$2:$K$237,2,FALSE)</f>
        <v xml:space="preserve">UNIVERSIDAD DE GRANADA </v>
      </c>
      <c r="I322" s="98" t="s">
        <v>1763</v>
      </c>
      <c r="J322" s="97" t="s">
        <v>1249</v>
      </c>
      <c r="K322" s="100">
        <f>VLOOKUP(Tabela1[[#This Row],[Fakulteta koda]],Sporazumi!$C$2:$K$237,9,FALSE)</f>
        <v>2</v>
      </c>
      <c r="L322" s="100" t="s">
        <v>120</v>
      </c>
      <c r="M322" s="97" t="str">
        <f>VLOOKUP(Tabela1[[#This Row],[Koda predmeta]],Tabela13[[Course/Subject code]:[Note]],2,FALSE)</f>
        <v>LEKTORAT ANGLEŠKEGA JEZIKA 1</v>
      </c>
      <c r="N322" s="97" t="str">
        <f>VLOOKUP(Tabela1[[#This Row],[Koda predmeta]],Tabela13[[Course/Subject code]:[Note]],3,FALSE)</f>
        <v>LANGUAGE DEVELOPMENT 1</v>
      </c>
      <c r="O322" s="101"/>
      <c r="P322" s="102">
        <f>IF(VLOOKUP(Tabela1[[#This Row],[Koda predmeta]],Tabela13[[Course/Subject code]:[Note]],9,FALSE)&gt;0,VLOOKUP(Tabela1[[#This Row],[Koda predmeta]],Tabela13[[Course/Subject code]:[Note]],9,FALSE),"")</f>
        <v>8</v>
      </c>
      <c r="Q322" s="103">
        <f>IFERROR(Tabela1[[#This Row],[Kvote na predmetu]]-COUNTIFS(L:L,Tabela1[[#This Row],[Koda predmeta]],O:O,""),"")</f>
        <v>-2</v>
      </c>
      <c r="S322" s="97" t="str">
        <f>VLOOKUP(Tabela1[[#This Row],[Koda predmeta]],Tabela13[[Course/Subject code]:[Note]],4,FALSE)</f>
        <v>Department of English and American Studies</v>
      </c>
      <c r="T322" s="97" t="str">
        <f>VLOOKUP(Tabela1[[#This Row],[Koda predmeta]],Tabela13[[Course/Subject code]:[Note]],7,FALSE)</f>
        <v>Winter</v>
      </c>
      <c r="U322" s="97" t="str">
        <f>VLOOKUP(Tabela1[[#This Row],[Koda predmeta]],Tabela13[[Course/Subject code]:[Note]],10,FALSE)</f>
        <v>Only students of English</v>
      </c>
      <c r="V322" s="97">
        <f>VLOOKUP(Tabela1[[#This Row],[Koda predmeta]],Tabela13[[Course/Subject code]:[Note]],11,FALSE)</f>
        <v>0</v>
      </c>
      <c r="W322" s="104"/>
    </row>
    <row r="323" spans="1:23" s="97" customFormat="1" hidden="1" x14ac:dyDescent="0.25">
      <c r="A323" s="110"/>
      <c r="B323" s="106" t="s">
        <v>1213</v>
      </c>
      <c r="C323" s="107" t="s">
        <v>1999</v>
      </c>
      <c r="D323" s="107" t="s">
        <v>1998</v>
      </c>
      <c r="E323" s="106" t="str">
        <f>IFERROR(VLOOKUP(Tabela1[[#This Row],[Priimek]],'Seznam prijav AIPS'!$F$2:$W$100,11,FALSE),"")</f>
        <v>nadiya.hoeboer@gmail.com</v>
      </c>
      <c r="F323" s="143" t="s">
        <v>1590</v>
      </c>
      <c r="G323" s="106" t="s">
        <v>2194</v>
      </c>
      <c r="H323" s="106" t="str">
        <f>VLOOKUP(Tabela1[[#This Row],[Fakulteta koda]],Sporazumi!$C$2:$K$237,2,FALSE)</f>
        <v>UNIVERSITEIT VAN AMSTERDAM</v>
      </c>
      <c r="I323" s="107" t="s">
        <v>2002</v>
      </c>
      <c r="J323" s="106" t="str">
        <f>VLOOKUP(Tabela1[[#This Row],[Fakulteta koda]],Sporazumi!$C$2:$K$237,6,FALSE)</f>
        <v>Psychology</v>
      </c>
      <c r="K323" s="108">
        <f>VLOOKUP(Tabela1[[#This Row],[Fakulteta koda]],Sporazumi!$C$2:$K$237,9,FALSE)</f>
        <v>2</v>
      </c>
      <c r="L323" s="107" t="s">
        <v>628</v>
      </c>
      <c r="M323" s="106" t="str">
        <f>VLOOKUP(Tabela1[[#This Row],[Koda predmeta]],Tabela13[[Course/Subject code]:[Note]],2,FALSE)</f>
        <v>UVOD V FILOZOFIJO</v>
      </c>
      <c r="N323" s="106" t="str">
        <f>VLOOKUP(Tabela1[[#This Row],[Koda predmeta]],Tabela13[[Course/Subject code]:[Note]],3,FALSE)</f>
        <v>INTRODUCTION TO PHILOSOPHY</v>
      </c>
      <c r="O323" s="101"/>
      <c r="P323" s="103" t="str">
        <f>IF(VLOOKUP(Tabela1[[#This Row],[Koda predmeta]],Tabela13[[Course/Subject code]:[Note]],9,FALSE)&gt;0,VLOOKUP(Tabela1[[#This Row],[Koda predmeta]],Tabela13[[Course/Subject code]:[Note]],9,FALSE),"")</f>
        <v/>
      </c>
      <c r="Q323" s="103" t="str">
        <f>IFERROR(Tabela1[[#This Row],[Kvote na predmetu]]-COUNTIFS(L:L,Tabela1[[#This Row],[Koda predmeta]],O:O,""),"")</f>
        <v/>
      </c>
      <c r="R323" s="106"/>
      <c r="S323" s="106" t="str">
        <f>VLOOKUP(Tabela1[[#This Row],[Koda predmeta]],Tabela13[[Course/Subject code]:[Note]],4,FALSE)</f>
        <v>Department of Philosophy</v>
      </c>
      <c r="T323" s="106" t="str">
        <f>VLOOKUP(Tabela1[[#This Row],[Koda predmeta]],Tabela13[[Course/Subject code]:[Note]],7,FALSE)</f>
        <v>Winter</v>
      </c>
      <c r="U323" s="106">
        <f>VLOOKUP(Tabela1[[#This Row],[Koda predmeta]],Tabela13[[Course/Subject code]:[Note]],10,FALSE)</f>
        <v>0</v>
      </c>
      <c r="V323" s="106">
        <f>VLOOKUP(Tabela1[[#This Row],[Koda predmeta]],Tabela13[[Course/Subject code]:[Note]],11,FALSE)</f>
        <v>0</v>
      </c>
      <c r="W323" s="124"/>
    </row>
    <row r="324" spans="1:23" s="97" customFormat="1" x14ac:dyDescent="0.25">
      <c r="A324" s="36"/>
      <c r="B324" s="23" t="s">
        <v>1213</v>
      </c>
      <c r="C324" s="24" t="s">
        <v>2483</v>
      </c>
      <c r="D324" s="24" t="s">
        <v>2482</v>
      </c>
      <c r="E324" s="23" t="str">
        <f>IFERROR(VLOOKUP(Tabela1[[#This Row],[Priimek]],'Seznam prijav AIPS'!$F$2:$W$100,11,FALSE),"")</f>
        <v>suiikiya1210@gmail.com</v>
      </c>
      <c r="F324" s="25"/>
      <c r="G324" s="23" t="s">
        <v>2709</v>
      </c>
      <c r="H324" s="23" t="s">
        <v>2733</v>
      </c>
      <c r="I324" s="24" t="s">
        <v>2536</v>
      </c>
      <c r="J324" s="23"/>
      <c r="K324" s="26"/>
      <c r="L324" s="26" t="s">
        <v>120</v>
      </c>
      <c r="M324" s="23" t="str">
        <f>VLOOKUP(Tabela1[[#This Row],[Koda predmeta]],Tabela13[[Course/Subject code]:[Note]],2,FALSE)</f>
        <v>LEKTORAT ANGLEŠKEGA JEZIKA 1</v>
      </c>
      <c r="N324" s="23" t="str">
        <f>VLOOKUP(Tabela1[[#This Row],[Koda predmeta]],Tabela13[[Course/Subject code]:[Note]],3,FALSE)</f>
        <v>LANGUAGE DEVELOPMENT 1</v>
      </c>
      <c r="O324" s="28" t="s">
        <v>2219</v>
      </c>
      <c r="P324" s="28">
        <f>IF(VLOOKUP(Tabela1[[#This Row],[Koda predmeta]],Tabela13[[Course/Subject code]:[Note]],9,FALSE)&gt;0,VLOOKUP(Tabela1[[#This Row],[Koda predmeta]],Tabela13[[Course/Subject code]:[Note]],9,FALSE),"")</f>
        <v>8</v>
      </c>
      <c r="Q324" s="28">
        <f>IFERROR(Tabela1[[#This Row],[Kvote na predmetu]]-COUNTIFS(L:L,Tabela1[[#This Row],[Koda predmeta]],O:O,""),"")</f>
        <v>-2</v>
      </c>
      <c r="R324" s="23"/>
      <c r="S324" s="23" t="str">
        <f>VLOOKUP(Tabela1[[#This Row],[Koda predmeta]],Tabela13[[Course/Subject code]:[Note]],4,FALSE)</f>
        <v>Department of English and American Studies</v>
      </c>
      <c r="T324" s="23" t="str">
        <f>VLOOKUP(Tabela1[[#This Row],[Koda predmeta]],Tabela13[[Course/Subject code]:[Note]],7,FALSE)</f>
        <v>Winter</v>
      </c>
      <c r="U324" s="23" t="str">
        <f>VLOOKUP(Tabela1[[#This Row],[Koda predmeta]],Tabela13[[Course/Subject code]:[Note]],10,FALSE)</f>
        <v>Only students of English</v>
      </c>
      <c r="V324" s="23">
        <f>VLOOKUP(Tabela1[[#This Row],[Koda predmeta]],Tabela13[[Course/Subject code]:[Note]],11,FALSE)</f>
        <v>0</v>
      </c>
      <c r="W324" s="37"/>
    </row>
    <row r="325" spans="1:23" s="97" customFormat="1" x14ac:dyDescent="0.25">
      <c r="A325" s="49">
        <v>7</v>
      </c>
      <c r="B325" s="17" t="s">
        <v>1213</v>
      </c>
      <c r="C325" s="18" t="s">
        <v>1756</v>
      </c>
      <c r="D325" s="18" t="s">
        <v>1757</v>
      </c>
      <c r="E325" s="17" t="str">
        <f>IFERROR(VLOOKUP(Tabela1[[#This Row],[Priimek]],'Seznam prijav AIPS'!$F$2:$W$100,11,FALSE),"")</f>
        <v>ceyokadayifci@gmail.com</v>
      </c>
      <c r="F325" s="19" t="s">
        <v>1741</v>
      </c>
      <c r="G325" s="17" t="s">
        <v>1759</v>
      </c>
      <c r="H325" s="43" t="str">
        <f>VLOOKUP(Tabela1[[#This Row],[Fakulteta koda]],Sporazumi!$C$2:$K$237,2,FALSE)</f>
        <v>KAFKAS UNIVERSITESI</v>
      </c>
      <c r="I325" s="18" t="s">
        <v>1760</v>
      </c>
      <c r="J325" s="17" t="s">
        <v>1273</v>
      </c>
      <c r="K325" s="20">
        <v>2</v>
      </c>
      <c r="L325" s="20" t="s">
        <v>120</v>
      </c>
      <c r="M325" s="17" t="str">
        <f>VLOOKUP(Tabela1[[#This Row],[Koda predmeta]],Tabela13[[Course/Subject code]:[Note]],2,FALSE)</f>
        <v>LEKTORAT ANGLEŠKEGA JEZIKA 1</v>
      </c>
      <c r="N325" s="17" t="str">
        <f>VLOOKUP(Tabela1[[#This Row],[Koda predmeta]],Tabela13[[Course/Subject code]:[Note]],3,FALSE)</f>
        <v>LANGUAGE DEVELOPMENT 1</v>
      </c>
      <c r="O325" s="21"/>
      <c r="P325" s="22">
        <f>IF(VLOOKUP(Tabela1[[#This Row],[Koda predmeta]],Tabela13[[Course/Subject code]:[Note]],9,FALSE)&gt;0,VLOOKUP(Tabela1[[#This Row],[Koda predmeta]],Tabela13[[Course/Subject code]:[Note]],9,FALSE),"")</f>
        <v>8</v>
      </c>
      <c r="Q325" s="22">
        <f>IFERROR(Tabela1[[#This Row],[Kvote na predmetu]]-COUNTIFS(L:L,Tabela1[[#This Row],[Koda predmeta]],O:O,""),"")</f>
        <v>-2</v>
      </c>
      <c r="R325" s="17"/>
      <c r="S325" s="17" t="str">
        <f>VLOOKUP(Tabela1[[#This Row],[Koda predmeta]],Tabela13[[Course/Subject code]:[Note]],4,FALSE)</f>
        <v>Department of English and American Studies</v>
      </c>
      <c r="T325" s="17" t="str">
        <f>VLOOKUP(Tabela1[[#This Row],[Koda predmeta]],Tabela13[[Course/Subject code]:[Note]],7,FALSE)</f>
        <v>Winter</v>
      </c>
      <c r="U325" s="17" t="str">
        <f>VLOOKUP(Tabela1[[#This Row],[Koda predmeta]],Tabela13[[Course/Subject code]:[Note]],10,FALSE)</f>
        <v>Only students of English</v>
      </c>
      <c r="V325" s="17">
        <f>VLOOKUP(Tabela1[[#This Row],[Koda predmeta]],Tabela13[[Course/Subject code]:[Note]],11,FALSE)</f>
        <v>0</v>
      </c>
      <c r="W325" s="41"/>
    </row>
    <row r="326" spans="1:23" s="109" customFormat="1" x14ac:dyDescent="0.25">
      <c r="A326" s="49"/>
      <c r="B326" s="17" t="s">
        <v>1213</v>
      </c>
      <c r="C326" s="18" t="s">
        <v>1875</v>
      </c>
      <c r="D326" s="18" t="s">
        <v>1874</v>
      </c>
      <c r="E326" s="17" t="str">
        <f>IFERROR(VLOOKUP(Tabela1[[#This Row],[Priimek]],'Seznam prijav AIPS'!$F$2:$W$100,11,FALSE),"")</f>
        <v>aenesozalp@gmail.com</v>
      </c>
      <c r="F326" s="19" t="s">
        <v>1741</v>
      </c>
      <c r="G326" s="17" t="s">
        <v>2190</v>
      </c>
      <c r="H326" s="43" t="str">
        <f>VLOOKUP(Tabela1[[#This Row],[Fakulteta koda]],Sporazumi!$C$2:$K$237,2,FALSE)</f>
        <v>KAFKAS UNIVERSITESI</v>
      </c>
      <c r="I326" s="18" t="s">
        <v>1760</v>
      </c>
      <c r="J326" s="43" t="str">
        <f>VLOOKUP(Tabela1[[#This Row],[Fakulteta koda]],Sporazumi!$C$2:$K$237,6,FALSE)</f>
        <v>Education</v>
      </c>
      <c r="K326" s="46" t="str">
        <f>VLOOKUP(Tabela1[[#This Row],[Fakulteta koda]],Sporazumi!$C$2:$K$237,9,FALSE)</f>
        <v>*</v>
      </c>
      <c r="L326" s="64" t="s">
        <v>128</v>
      </c>
      <c r="M326" s="17" t="str">
        <f>VLOOKUP(Tabela1[[#This Row],[Koda predmeta]],Tabela13[[Course/Subject code]:[Note]],2,FALSE)</f>
        <v>LEKTORAT ANGLEŠKEGA JEZIKA 3</v>
      </c>
      <c r="N326" s="17" t="str">
        <f>VLOOKUP(Tabela1[[#This Row],[Koda predmeta]],Tabela13[[Course/Subject code]:[Note]],3,FALSE)</f>
        <v>LANGUAGE DEVELOPMENT 3</v>
      </c>
      <c r="O326" s="21"/>
      <c r="P326" s="22">
        <f>IF(VLOOKUP(Tabela1[[#This Row],[Koda predmeta]],Tabela13[[Course/Subject code]:[Note]],9,FALSE)&gt;0,VLOOKUP(Tabela1[[#This Row],[Koda predmeta]],Tabela13[[Course/Subject code]:[Note]],9,FALSE),"")</f>
        <v>6</v>
      </c>
      <c r="Q326" s="22">
        <f>IFERROR(Tabela1[[#This Row],[Kvote na predmetu]]-COUNTIFS(L:L,Tabela1[[#This Row],[Koda predmeta]],O:O,""),"")</f>
        <v>0</v>
      </c>
      <c r="R326" s="17"/>
      <c r="S326" s="17" t="str">
        <f>VLOOKUP(Tabela1[[#This Row],[Koda predmeta]],Tabela13[[Course/Subject code]:[Note]],4,FALSE)</f>
        <v>Department of English and American Studies</v>
      </c>
      <c r="T326" s="17" t="str">
        <f>VLOOKUP(Tabela1[[#This Row],[Koda predmeta]],Tabela13[[Course/Subject code]:[Note]],7,FALSE)</f>
        <v>Winter</v>
      </c>
      <c r="U326" s="17" t="str">
        <f>VLOOKUP(Tabela1[[#This Row],[Koda predmeta]],Tabela13[[Course/Subject code]:[Note]],10,FALSE)</f>
        <v>Only students of English</v>
      </c>
      <c r="V326" s="17">
        <f>VLOOKUP(Tabela1[[#This Row],[Koda predmeta]],Tabela13[[Course/Subject code]:[Note]],11,FALSE)</f>
        <v>0</v>
      </c>
      <c r="W326" s="41"/>
    </row>
    <row r="327" spans="1:23" s="97" customFormat="1" x14ac:dyDescent="0.25">
      <c r="A327" s="96"/>
      <c r="B327" s="97" t="s">
        <v>1213</v>
      </c>
      <c r="C327" s="98" t="s">
        <v>2843</v>
      </c>
      <c r="D327" s="98" t="s">
        <v>2842</v>
      </c>
      <c r="E327" s="97" t="str">
        <f>IFERROR(VLOOKUP(Tabela1[[#This Row],[Priimek]],'Seznam prijav AIPS'!$F$2:$W$100,11,FALSE),"")</f>
        <v>alejandraa.sgd@gmail.com</v>
      </c>
      <c r="F327" s="99" t="s">
        <v>2692</v>
      </c>
      <c r="H327" s="97" t="s">
        <v>3015</v>
      </c>
      <c r="I327" s="111" t="s">
        <v>1763</v>
      </c>
      <c r="J327" s="97" t="s">
        <v>3016</v>
      </c>
      <c r="K327" s="100">
        <f>VLOOKUP(Tabela1[[#This Row],[Fakulteta koda]],Sporazumi!$C$2:$K$237,9,FALSE)</f>
        <v>7</v>
      </c>
      <c r="L327" s="142" t="s">
        <v>128</v>
      </c>
      <c r="M327" s="97" t="str">
        <f>VLOOKUP(Tabela1[[#This Row],[Koda predmeta]],Tabela13[[Course/Subject code]:[Note]],2,FALSE)</f>
        <v>LEKTORAT ANGLEŠKEGA JEZIKA 3</v>
      </c>
      <c r="N327" s="97" t="str">
        <f>VLOOKUP(Tabela1[[#This Row],[Koda predmeta]],Tabela13[[Course/Subject code]:[Note]],3,FALSE)</f>
        <v>LANGUAGE DEVELOPMENT 3</v>
      </c>
      <c r="O327" s="101"/>
      <c r="P327" s="102">
        <f>IF(VLOOKUP(Tabela1[[#This Row],[Koda predmeta]],Tabela13[[Course/Subject code]:[Note]],9,FALSE)&gt;0,VLOOKUP(Tabela1[[#This Row],[Koda predmeta]],Tabela13[[Course/Subject code]:[Note]],9,FALSE),"")</f>
        <v>6</v>
      </c>
      <c r="Q327" s="103">
        <f>IFERROR(Tabela1[[#This Row],[Kvote na predmetu]]-COUNTIFS(L:L,Tabela1[[#This Row],[Koda predmeta]],O:O,""),"")</f>
        <v>0</v>
      </c>
      <c r="S327" s="97" t="str">
        <f>VLOOKUP(Tabela1[[#This Row],[Koda predmeta]],Tabela13[[Course/Subject code]:[Note]],4,FALSE)</f>
        <v>Department of English and American Studies</v>
      </c>
      <c r="T327" s="97" t="str">
        <f>VLOOKUP(Tabela1[[#This Row],[Koda predmeta]],Tabela13[[Course/Subject code]:[Note]],7,FALSE)</f>
        <v>Winter</v>
      </c>
      <c r="U327" s="97" t="str">
        <f>VLOOKUP(Tabela1[[#This Row],[Koda predmeta]],Tabela13[[Course/Subject code]:[Note]],10,FALSE)</f>
        <v>Only students of English</v>
      </c>
      <c r="V327" s="97">
        <f>VLOOKUP(Tabela1[[#This Row],[Koda predmeta]],Tabela13[[Course/Subject code]:[Note]],11,FALSE)</f>
        <v>0</v>
      </c>
      <c r="W327" s="104"/>
    </row>
    <row r="328" spans="1:23" s="109" customFormat="1" hidden="1" x14ac:dyDescent="0.25">
      <c r="A328" s="110"/>
      <c r="B328" s="106" t="s">
        <v>1213</v>
      </c>
      <c r="C328" s="106" t="s">
        <v>2720</v>
      </c>
      <c r="D328" s="106" t="s">
        <v>2721</v>
      </c>
      <c r="E328" s="106" t="s">
        <v>2722</v>
      </c>
      <c r="F328" s="143" t="s">
        <v>2692</v>
      </c>
      <c r="G328" s="106" t="s">
        <v>2690</v>
      </c>
      <c r="H328" s="106" t="str">
        <f>VLOOKUP(Tabela1[[#This Row],[Fakulteta koda]],Sporazumi!$C$2:$K$237,2,FALSE)</f>
        <v>UNIVERSIDAD DE LA LAGUNA</v>
      </c>
      <c r="I328" s="107" t="s">
        <v>1763</v>
      </c>
      <c r="J328" s="106" t="s">
        <v>1273</v>
      </c>
      <c r="K328" s="108">
        <v>3</v>
      </c>
      <c r="L328" s="141" t="s">
        <v>63</v>
      </c>
      <c r="M328" s="106" t="str">
        <f>VLOOKUP(Tabela1[[#This Row],[Koda predmeta]],Tabela13[[Course/Subject code]:[Note]],2,FALSE)</f>
        <v>ANGLEŠKI JEZIK - GLASOSLOVJE</v>
      </c>
      <c r="N328" s="106" t="str">
        <f>VLOOKUP(Tabela1[[#This Row],[Koda predmeta]],Tabela13[[Course/Subject code]:[Note]],3,FALSE)</f>
        <v>ENGLISH LANGUAGE – PHONETICS AND PHONOLOGY</v>
      </c>
      <c r="O328" s="103"/>
      <c r="P328" s="103">
        <f>IF(VLOOKUP(Tabela1[[#This Row],[Koda predmeta]],Tabela13[[Course/Subject code]:[Note]],9,FALSE)&gt;0,VLOOKUP(Tabela1[[#This Row],[Koda predmeta]],Tabela13[[Course/Subject code]:[Note]],9,FALSE),"")</f>
        <v>8</v>
      </c>
      <c r="Q328" s="103">
        <f>IFERROR(Tabela1[[#This Row],[Kvote na predmetu]]-COUNTIFS(L:L,Tabela1[[#This Row],[Koda predmeta]],O:O,""),"")</f>
        <v>2</v>
      </c>
      <c r="R328" s="106"/>
      <c r="S328" s="106" t="str">
        <f>VLOOKUP(Tabela1[[#This Row],[Koda predmeta]],Tabela13[[Course/Subject code]:[Note]],4,FALSE)</f>
        <v>Department of English and American Studies</v>
      </c>
      <c r="T328" s="106" t="str">
        <f>VLOOKUP(Tabela1[[#This Row],[Koda predmeta]],Tabela13[[Course/Subject code]:[Note]],7,FALSE)</f>
        <v>Winter</v>
      </c>
      <c r="U328" s="106" t="str">
        <f>VLOOKUP(Tabela1[[#This Row],[Koda predmeta]],Tabela13[[Course/Subject code]:[Note]],10,FALSE)</f>
        <v>Only students of English</v>
      </c>
      <c r="V328" s="106">
        <f>VLOOKUP(Tabela1[[#This Row],[Koda predmeta]],Tabela13[[Course/Subject code]:[Note]],11,FALSE)</f>
        <v>0</v>
      </c>
      <c r="W328" s="124"/>
    </row>
    <row r="329" spans="1:23" s="109" customFormat="1" x14ac:dyDescent="0.25">
      <c r="A329" s="110"/>
      <c r="B329" s="106" t="s">
        <v>1213</v>
      </c>
      <c r="C329" s="107" t="s">
        <v>2044</v>
      </c>
      <c r="D329" s="107" t="s">
        <v>2043</v>
      </c>
      <c r="E329" s="106" t="str">
        <f>IFERROR(VLOOKUP(Tabela1[[#This Row],[Priimek]],'Seznam prijav AIPS'!$F$2:$W$100,11,FALSE),"")</f>
        <v>doretagollo85@gmail.com</v>
      </c>
      <c r="F329" s="143" t="s">
        <v>2689</v>
      </c>
      <c r="G329" s="106" t="s">
        <v>2690</v>
      </c>
      <c r="H329" s="106" t="str">
        <f>VLOOKUP(Tabela1[[#This Row],[Fakulteta koda]],Sporazumi!$C$2:$K$237,2,FALSE)</f>
        <v>UNIVERSITAT DE VALENCIA (ESTUDI GENERAL) UVEG</v>
      </c>
      <c r="I329" s="107" t="s">
        <v>1763</v>
      </c>
      <c r="J329" s="106" t="s">
        <v>1225</v>
      </c>
      <c r="K329" s="114" t="s">
        <v>2691</v>
      </c>
      <c r="L329" s="204" t="s">
        <v>128</v>
      </c>
      <c r="M329" s="106" t="str">
        <f>VLOOKUP(Tabela1[[#This Row],[Koda predmeta]],Tabela13[[Course/Subject code]:[Note]],2,FALSE)</f>
        <v>LEKTORAT ANGLEŠKEGA JEZIKA 3</v>
      </c>
      <c r="N329" s="106" t="str">
        <f>VLOOKUP(Tabela1[[#This Row],[Koda predmeta]],Tabela13[[Course/Subject code]:[Note]],3,FALSE)</f>
        <v>LANGUAGE DEVELOPMENT 3</v>
      </c>
      <c r="O329" s="101"/>
      <c r="P329" s="103">
        <f>IF(VLOOKUP(Tabela1[[#This Row],[Koda predmeta]],Tabela13[[Course/Subject code]:[Note]],9,FALSE)&gt;0,VLOOKUP(Tabela1[[#This Row],[Koda predmeta]],Tabela13[[Course/Subject code]:[Note]],9,FALSE),"")</f>
        <v>6</v>
      </c>
      <c r="Q329" s="103">
        <f>IFERROR(Tabela1[[#This Row],[Kvote na predmetu]]-COUNTIFS(L:L,Tabela1[[#This Row],[Koda predmeta]],O:O,""),"")</f>
        <v>0</v>
      </c>
      <c r="R329" s="106"/>
      <c r="S329" s="106" t="str">
        <f>VLOOKUP(Tabela1[[#This Row],[Koda predmeta]],Tabela13[[Course/Subject code]:[Note]],4,FALSE)</f>
        <v>Department of English and American Studies</v>
      </c>
      <c r="T329" s="106" t="str">
        <f>VLOOKUP(Tabela1[[#This Row],[Koda predmeta]],Tabela13[[Course/Subject code]:[Note]],7,FALSE)</f>
        <v>Winter</v>
      </c>
      <c r="U329" s="106" t="str">
        <f>VLOOKUP(Tabela1[[#This Row],[Koda predmeta]],Tabela13[[Course/Subject code]:[Note]],10,FALSE)</f>
        <v>Only students of English</v>
      </c>
      <c r="V329" s="106">
        <f>VLOOKUP(Tabela1[[#This Row],[Koda predmeta]],Tabela13[[Course/Subject code]:[Note]],11,FALSE)</f>
        <v>0</v>
      </c>
      <c r="W329" s="124"/>
    </row>
    <row r="330" spans="1:23" s="97" customFormat="1" x14ac:dyDescent="0.25">
      <c r="A330" s="49"/>
      <c r="B330" s="17" t="s">
        <v>1213</v>
      </c>
      <c r="C330" s="18" t="s">
        <v>2095</v>
      </c>
      <c r="D330" s="18" t="s">
        <v>2094</v>
      </c>
      <c r="E330" s="17" t="str">
        <f>IFERROR(VLOOKUP(Tabela1[[#This Row],[Priimek]],'Seznam prijav AIPS'!$F$2:$W$100,11,FALSE),"")</f>
        <v>okmenevin48@gmail.com</v>
      </c>
      <c r="F330" s="19" t="s">
        <v>1707</v>
      </c>
      <c r="G330" s="17" t="s">
        <v>2190</v>
      </c>
      <c r="H330" s="43" t="str">
        <f>VLOOKUP(Tabela1[[#This Row],[Fakulteta koda]],Sporazumi!$C$2:$K$237,2,FALSE)</f>
        <v>PAMUKKALE UNIVERSITESI</v>
      </c>
      <c r="I330" s="18" t="s">
        <v>1760</v>
      </c>
      <c r="J330" s="43" t="str">
        <f>VLOOKUP(Tabela1[[#This Row],[Fakulteta koda]],Sporazumi!$C$2:$K$237,6,FALSE)</f>
        <v>Language acquisition</v>
      </c>
      <c r="K330" s="46">
        <f>VLOOKUP(Tabela1[[#This Row],[Fakulteta koda]],Sporazumi!$C$2:$K$237,9,FALSE)</f>
        <v>6</v>
      </c>
      <c r="L330" s="64" t="s">
        <v>128</v>
      </c>
      <c r="M330" s="17" t="str">
        <f>VLOOKUP(Tabela1[[#This Row],[Koda predmeta]],Tabela13[[Course/Subject code]:[Note]],2,FALSE)</f>
        <v>LEKTORAT ANGLEŠKEGA JEZIKA 3</v>
      </c>
      <c r="N330" s="17" t="str">
        <f>VLOOKUP(Tabela1[[#This Row],[Koda predmeta]],Tabela13[[Course/Subject code]:[Note]],3,FALSE)</f>
        <v>LANGUAGE DEVELOPMENT 3</v>
      </c>
      <c r="O330" s="22"/>
      <c r="P330" s="22">
        <f>IF(VLOOKUP(Tabela1[[#This Row],[Koda predmeta]],Tabela13[[Course/Subject code]:[Note]],9,FALSE)&gt;0,VLOOKUP(Tabela1[[#This Row],[Koda predmeta]],Tabela13[[Course/Subject code]:[Note]],9,FALSE),"")</f>
        <v>6</v>
      </c>
      <c r="Q330" s="22">
        <f>IFERROR(Tabela1[[#This Row],[Kvote na predmetu]]-COUNTIFS(L:L,Tabela1[[#This Row],[Koda predmeta]],O:O,""),"")</f>
        <v>0</v>
      </c>
      <c r="R330" s="17"/>
      <c r="S330" s="17" t="str">
        <f>VLOOKUP(Tabela1[[#This Row],[Koda predmeta]],Tabela13[[Course/Subject code]:[Note]],4,FALSE)</f>
        <v>Department of English and American Studies</v>
      </c>
      <c r="T330" s="17" t="str">
        <f>VLOOKUP(Tabela1[[#This Row],[Koda predmeta]],Tabela13[[Course/Subject code]:[Note]],7,FALSE)</f>
        <v>Winter</v>
      </c>
      <c r="U330" s="17" t="str">
        <f>VLOOKUP(Tabela1[[#This Row],[Koda predmeta]],Tabela13[[Course/Subject code]:[Note]],10,FALSE)</f>
        <v>Only students of English</v>
      </c>
      <c r="V330" s="17">
        <f>VLOOKUP(Tabela1[[#This Row],[Koda predmeta]],Tabela13[[Course/Subject code]:[Note]],11,FALSE)</f>
        <v>0</v>
      </c>
      <c r="W330" s="41"/>
    </row>
    <row r="331" spans="1:23" s="109" customFormat="1" x14ac:dyDescent="0.25">
      <c r="A331" s="110"/>
      <c r="B331" s="106" t="s">
        <v>1213</v>
      </c>
      <c r="C331" s="107" t="s">
        <v>1929</v>
      </c>
      <c r="D331" s="107" t="s">
        <v>1928</v>
      </c>
      <c r="E331" s="106" t="str">
        <f>IFERROR(VLOOKUP(Tabela1[[#This Row],[Priimek]],'Seznam prijav AIPS'!$F$2:$W$100,11,FALSE),"")</f>
        <v>irenegonzlz5@gmail.com</v>
      </c>
      <c r="F331" s="99" t="s">
        <v>2692</v>
      </c>
      <c r="G331" s="106" t="s">
        <v>2690</v>
      </c>
      <c r="H331" s="106" t="str">
        <f>VLOOKUP(Tabela1[[#This Row],[Fakulteta koda]],Sporazumi!$C$2:$K$237,2,FALSE)</f>
        <v>UNIVERSIDAD DE LA LAGUNA</v>
      </c>
      <c r="I331" s="107" t="s">
        <v>1763</v>
      </c>
      <c r="J331" s="106" t="s">
        <v>1225</v>
      </c>
      <c r="K331" s="114" t="s">
        <v>2691</v>
      </c>
      <c r="L331" s="204" t="s">
        <v>128</v>
      </c>
      <c r="M331" s="106" t="str">
        <f>VLOOKUP(Tabela1[[#This Row],[Koda predmeta]],Tabela13[[Course/Subject code]:[Note]],2,FALSE)</f>
        <v>LEKTORAT ANGLEŠKEGA JEZIKA 3</v>
      </c>
      <c r="N331" s="106" t="str">
        <f>VLOOKUP(Tabela1[[#This Row],[Koda predmeta]],Tabela13[[Course/Subject code]:[Note]],3,FALSE)</f>
        <v>LANGUAGE DEVELOPMENT 3</v>
      </c>
      <c r="O331" s="103"/>
      <c r="P331" s="103">
        <f>IF(VLOOKUP(Tabela1[[#This Row],[Koda predmeta]],Tabela13[[Course/Subject code]:[Note]],9,FALSE)&gt;0,VLOOKUP(Tabela1[[#This Row],[Koda predmeta]],Tabela13[[Course/Subject code]:[Note]],9,FALSE),"")</f>
        <v>6</v>
      </c>
      <c r="Q331" s="103">
        <f>IFERROR(Tabela1[[#This Row],[Kvote na predmetu]]-COUNTIFS(L:L,Tabela1[[#This Row],[Koda predmeta]],O:O,""),"")</f>
        <v>0</v>
      </c>
      <c r="R331" s="106"/>
      <c r="S331" s="106" t="str">
        <f>VLOOKUP(Tabela1[[#This Row],[Koda predmeta]],Tabela13[[Course/Subject code]:[Note]],4,FALSE)</f>
        <v>Department of English and American Studies</v>
      </c>
      <c r="T331" s="106" t="str">
        <f>VLOOKUP(Tabela1[[#This Row],[Koda predmeta]],Tabela13[[Course/Subject code]:[Note]],7,FALSE)</f>
        <v>Winter</v>
      </c>
      <c r="U331" s="106" t="str">
        <f>VLOOKUP(Tabela1[[#This Row],[Koda predmeta]],Tabela13[[Course/Subject code]:[Note]],10,FALSE)</f>
        <v>Only students of English</v>
      </c>
      <c r="V331" s="106">
        <f>VLOOKUP(Tabela1[[#This Row],[Koda predmeta]],Tabela13[[Course/Subject code]:[Note]],11,FALSE)</f>
        <v>0</v>
      </c>
      <c r="W331" s="124"/>
    </row>
    <row r="332" spans="1:23" s="97" customFormat="1" x14ac:dyDescent="0.25">
      <c r="A332" s="49">
        <v>8</v>
      </c>
      <c r="B332" s="17" t="s">
        <v>1213</v>
      </c>
      <c r="C332" s="18" t="s">
        <v>1756</v>
      </c>
      <c r="D332" s="18" t="s">
        <v>1757</v>
      </c>
      <c r="E332" s="17" t="str">
        <f>IFERROR(VLOOKUP(Tabela1[[#This Row],[Priimek]],'Seznam prijav AIPS'!$F$2:$W$100,11,FALSE),"")</f>
        <v>ceyokadayifci@gmail.com</v>
      </c>
      <c r="F332" s="19" t="s">
        <v>1741</v>
      </c>
      <c r="G332" s="17" t="s">
        <v>1759</v>
      </c>
      <c r="H332" s="43" t="str">
        <f>VLOOKUP(Tabela1[[#This Row],[Fakulteta koda]],Sporazumi!$C$2:$K$237,2,FALSE)</f>
        <v>KAFKAS UNIVERSITESI</v>
      </c>
      <c r="I332" s="18" t="s">
        <v>1760</v>
      </c>
      <c r="J332" s="17" t="s">
        <v>1273</v>
      </c>
      <c r="K332" s="20">
        <v>2</v>
      </c>
      <c r="L332" s="67" t="s">
        <v>128</v>
      </c>
      <c r="M332" s="17" t="str">
        <f>VLOOKUP(Tabela1[[#This Row],[Koda predmeta]],Tabela13[[Course/Subject code]:[Note]],2,FALSE)</f>
        <v>LEKTORAT ANGLEŠKEGA JEZIKA 3</v>
      </c>
      <c r="N332" s="17" t="str">
        <f>VLOOKUP(Tabela1[[#This Row],[Koda predmeta]],Tabela13[[Course/Subject code]:[Note]],3,FALSE)</f>
        <v>LANGUAGE DEVELOPMENT 3</v>
      </c>
      <c r="O332" s="21"/>
      <c r="P332" s="22">
        <f>IF(VLOOKUP(Tabela1[[#This Row],[Koda predmeta]],Tabela13[[Course/Subject code]:[Note]],9,FALSE)&gt;0,VLOOKUP(Tabela1[[#This Row],[Koda predmeta]],Tabela13[[Course/Subject code]:[Note]],9,FALSE),"")</f>
        <v>6</v>
      </c>
      <c r="Q332" s="22">
        <f>IFERROR(Tabela1[[#This Row],[Kvote na predmetu]]-COUNTIFS(L:L,Tabela1[[#This Row],[Koda predmeta]],O:O,""),"")</f>
        <v>0</v>
      </c>
      <c r="R332" s="17"/>
      <c r="S332" s="17" t="str">
        <f>VLOOKUP(Tabela1[[#This Row],[Koda predmeta]],Tabela13[[Course/Subject code]:[Note]],4,FALSE)</f>
        <v>Department of English and American Studies</v>
      </c>
      <c r="T332" s="17" t="str">
        <f>VLOOKUP(Tabela1[[#This Row],[Koda predmeta]],Tabela13[[Course/Subject code]:[Note]],7,FALSE)</f>
        <v>Winter</v>
      </c>
      <c r="U332" s="17" t="str">
        <f>VLOOKUP(Tabela1[[#This Row],[Koda predmeta]],Tabela13[[Course/Subject code]:[Note]],10,FALSE)</f>
        <v>Only students of English</v>
      </c>
      <c r="V332" s="17">
        <f>VLOOKUP(Tabela1[[#This Row],[Koda predmeta]],Tabela13[[Course/Subject code]:[Note]],11,FALSE)</f>
        <v>0</v>
      </c>
      <c r="W332" s="41"/>
    </row>
    <row r="333" spans="1:23" s="109" customFormat="1" x14ac:dyDescent="0.25">
      <c r="A333" s="49"/>
      <c r="B333" s="17" t="s">
        <v>1213</v>
      </c>
      <c r="C333" s="18" t="s">
        <v>1875</v>
      </c>
      <c r="D333" s="18" t="s">
        <v>1874</v>
      </c>
      <c r="E333" s="17" t="str">
        <f>IFERROR(VLOOKUP(Tabela1[[#This Row],[Priimek]],'Seznam prijav AIPS'!$F$2:$W$100,11,FALSE),"")</f>
        <v>aenesozalp@gmail.com</v>
      </c>
      <c r="F333" s="19" t="s">
        <v>1741</v>
      </c>
      <c r="G333" s="17" t="s">
        <v>2190</v>
      </c>
      <c r="H333" s="43" t="str">
        <f>VLOOKUP(Tabela1[[#This Row],[Fakulteta koda]],Sporazumi!$C$2:$K$237,2,FALSE)</f>
        <v>KAFKAS UNIVERSITESI</v>
      </c>
      <c r="I333" s="18" t="s">
        <v>1760</v>
      </c>
      <c r="J333" s="43" t="str">
        <f>VLOOKUP(Tabela1[[#This Row],[Fakulteta koda]],Sporazumi!$C$2:$K$237,6,FALSE)</f>
        <v>Education</v>
      </c>
      <c r="K333" s="46" t="str">
        <f>VLOOKUP(Tabela1[[#This Row],[Fakulteta koda]],Sporazumi!$C$2:$K$237,9,FALSE)</f>
        <v>*</v>
      </c>
      <c r="L333" s="64" t="s">
        <v>33</v>
      </c>
      <c r="M333" s="17" t="str">
        <f>VLOOKUP(Tabela1[[#This Row],[Koda predmeta]],Tabela13[[Course/Subject code]:[Note]],2,FALSE)</f>
        <v>SODOBNI ANGLEŠKI LITERARNI TOKOVI</v>
      </c>
      <c r="N333" s="17" t="str">
        <f>VLOOKUP(Tabela1[[#This Row],[Koda predmeta]],Tabela13[[Course/Subject code]:[Note]],3,FALSE)</f>
        <v>MODERN DEVELOPMENTS IN ENGLISH LITERATURE</v>
      </c>
      <c r="O333" s="21"/>
      <c r="P333" s="22">
        <f>IF(VLOOKUP(Tabela1[[#This Row],[Koda predmeta]],Tabela13[[Course/Subject code]:[Note]],9,FALSE)&gt;0,VLOOKUP(Tabela1[[#This Row],[Koda predmeta]],Tabela13[[Course/Subject code]:[Note]],9,FALSE),"")</f>
        <v>9</v>
      </c>
      <c r="Q333" s="22">
        <f>IFERROR(Tabela1[[#This Row],[Kvote na predmetu]]-COUNTIFS(L:L,Tabela1[[#This Row],[Koda predmeta]],O:O,""),"")</f>
        <v>0</v>
      </c>
      <c r="R333" s="17"/>
      <c r="S333" s="17" t="str">
        <f>VLOOKUP(Tabela1[[#This Row],[Koda predmeta]],Tabela13[[Course/Subject code]:[Note]],4,FALSE)</f>
        <v>Department of English and American Studies</v>
      </c>
      <c r="T333" s="17" t="str">
        <f>VLOOKUP(Tabela1[[#This Row],[Koda predmeta]],Tabela13[[Course/Subject code]:[Note]],7,FALSE)</f>
        <v>Winter</v>
      </c>
      <c r="U333" s="17" t="str">
        <f>VLOOKUP(Tabela1[[#This Row],[Koda predmeta]],Tabela13[[Course/Subject code]:[Note]],10,FALSE)</f>
        <v>Only students of English</v>
      </c>
      <c r="V333" s="17">
        <f>VLOOKUP(Tabela1[[#This Row],[Koda predmeta]],Tabela13[[Course/Subject code]:[Note]],11,FALSE)</f>
        <v>0</v>
      </c>
      <c r="W333" s="41"/>
    </row>
    <row r="334" spans="1:23" s="97" customFormat="1" ht="14.1" hidden="1" customHeight="1" x14ac:dyDescent="0.25">
      <c r="A334" s="110"/>
      <c r="B334" s="106" t="s">
        <v>1213</v>
      </c>
      <c r="C334" s="97" t="s">
        <v>3028</v>
      </c>
      <c r="D334" s="97" t="s">
        <v>3029</v>
      </c>
      <c r="E334" s="106" t="str">
        <f>IFERROR(VLOOKUP([1]!Tabela1[[#This Row],[Priimek]],'[1]Seznam prijav AIPS'!$F$2:$W$100,11,FALSE),"")</f>
        <v/>
      </c>
      <c r="F334" s="143" t="s">
        <v>2727</v>
      </c>
      <c r="G334" s="106" t="s">
        <v>2696</v>
      </c>
      <c r="H334" s="97" t="str">
        <f>VLOOKUP(Tabela1[[#This Row],[Fakulteta koda]],Sporazumi!$C$2:$K$237,2,FALSE)</f>
        <v xml:space="preserve">UNIVERSIDAD DE GRANADA </v>
      </c>
      <c r="I334" s="107" t="s">
        <v>1763</v>
      </c>
      <c r="J334" s="106" t="s">
        <v>2406</v>
      </c>
      <c r="K334" s="100">
        <f>VLOOKUP(Tabela1[[#This Row],[Fakulteta koda]],Sporazumi!$C$2:$K$237,9,FALSE)</f>
        <v>2</v>
      </c>
      <c r="L334" s="142" t="s">
        <v>120</v>
      </c>
      <c r="M334" s="97" t="str">
        <f>VLOOKUP(Tabela1[[#This Row],[Koda predmeta]],Tabela13[[Course/Subject code]:[Note]],2,FALSE)</f>
        <v>LEKTORAT ANGLEŠKEGA JEZIKA 1</v>
      </c>
      <c r="N334" s="97" t="str">
        <f>VLOOKUP(Tabela1[[#This Row],[Koda predmeta]],Tabela13[[Course/Subject code]:[Note]],3,FALSE)</f>
        <v>LANGUAGE DEVELOPMENT 1</v>
      </c>
      <c r="O334" s="101"/>
      <c r="P334" s="102">
        <f>IF(VLOOKUP(Tabela1[[#This Row],[Koda predmeta]],Tabela13[[Course/Subject code]:[Note]],9,FALSE)&gt;0,VLOOKUP(Tabela1[[#This Row],[Koda predmeta]],Tabela13[[Course/Subject code]:[Note]],9,FALSE),"")</f>
        <v>8</v>
      </c>
      <c r="Q334" s="103" t="str">
        <f>IFERROR([1]!Tabela1[[#This Row],[Kvote na predmetu]]-COUNTIFS(L:L,[1]!Tabela1[[#This Row],[Koda predmeta]],O:O,""),"")</f>
        <v/>
      </c>
      <c r="R334" s="106"/>
      <c r="S334" s="97" t="str">
        <f>VLOOKUP(Tabela1[[#This Row],[Koda predmeta]],Tabela13[[Course/Subject code]:[Note]],4,FALSE)</f>
        <v>Department of English and American Studies</v>
      </c>
      <c r="T334" s="97" t="str">
        <f>VLOOKUP(Tabela1[[#This Row],[Koda predmeta]],Tabela13[[Course/Subject code]:[Note]],7,FALSE)</f>
        <v>Winter</v>
      </c>
      <c r="U334" s="97" t="str">
        <f>VLOOKUP(Tabela1[[#This Row],[Koda predmeta]],Tabela13[[Course/Subject code]:[Note]],10,FALSE)</f>
        <v>Only students of English</v>
      </c>
      <c r="V334" s="97">
        <f>VLOOKUP(Tabela1[[#This Row],[Koda predmeta]],Tabela13[[Course/Subject code]:[Note]],11,FALSE)</f>
        <v>0</v>
      </c>
      <c r="W334" s="104"/>
    </row>
    <row r="335" spans="1:23" s="97" customFormat="1" hidden="1" x14ac:dyDescent="0.25">
      <c r="A335" s="110"/>
      <c r="B335" s="106" t="s">
        <v>1213</v>
      </c>
      <c r="C335" s="97" t="s">
        <v>3028</v>
      </c>
      <c r="D335" s="97" t="s">
        <v>3029</v>
      </c>
      <c r="E335" s="106" t="str">
        <f>IFERROR(VLOOKUP([1]!Tabela1[[#This Row],[Priimek]],'[1]Seznam prijav AIPS'!$F$2:$W$100,11,FALSE),"")</f>
        <v/>
      </c>
      <c r="F335" s="143" t="s">
        <v>2727</v>
      </c>
      <c r="G335" s="106" t="s">
        <v>2696</v>
      </c>
      <c r="H335" s="97" t="str">
        <f>VLOOKUP(Tabela1[[#This Row],[Fakulteta koda]],Sporazumi!$C$2:$K$237,2,FALSE)</f>
        <v xml:space="preserve">UNIVERSIDAD DE GRANADA </v>
      </c>
      <c r="I335" s="107" t="s">
        <v>1763</v>
      </c>
      <c r="J335" s="106" t="s">
        <v>2406</v>
      </c>
      <c r="K335" s="100">
        <f>VLOOKUP(Tabela1[[#This Row],[Fakulteta koda]],Sporazumi!$C$2:$K$237,9,FALSE)</f>
        <v>2</v>
      </c>
      <c r="L335" s="97" t="s">
        <v>108</v>
      </c>
      <c r="M335" s="97" t="str">
        <f>VLOOKUP(Tabela1[[#This Row],[Koda predmeta]],Tabela13[[Course/Subject code]:[Note]],2,FALSE)</f>
        <v>ANGLEŠKI JEZIK - SKLADNJA</v>
      </c>
      <c r="N335" s="97" t="str">
        <f>VLOOKUP(Tabela1[[#This Row],[Koda predmeta]],Tabela13[[Course/Subject code]:[Note]],3,FALSE)</f>
        <v>ENGLISH LANGUAGE - SYNTAX</v>
      </c>
      <c r="O335" s="101"/>
      <c r="P335" s="102">
        <f>IF(VLOOKUP(Tabela1[[#This Row],[Koda predmeta]],Tabela13[[Course/Subject code]:[Note]],9,FALSE)&gt;0,VLOOKUP(Tabela1[[#This Row],[Koda predmeta]],Tabela13[[Course/Subject code]:[Note]],9,FALSE),"")</f>
        <v>8</v>
      </c>
      <c r="Q335" s="103" t="str">
        <f>IFERROR([1]!Tabela1[[#This Row],[Kvote na predmetu]]-COUNTIFS(L:L,[1]!Tabela1[[#This Row],[Koda predmeta]],O:O,""),"")</f>
        <v/>
      </c>
      <c r="R335" s="106"/>
      <c r="S335" s="97" t="str">
        <f>VLOOKUP(Tabela1[[#This Row],[Koda predmeta]],Tabela13[[Course/Subject code]:[Note]],4,FALSE)</f>
        <v>Department of English and American Studies</v>
      </c>
      <c r="T335" s="97" t="str">
        <f>VLOOKUP(Tabela1[[#This Row],[Koda predmeta]],Tabela13[[Course/Subject code]:[Note]],7,FALSE)</f>
        <v>Winter</v>
      </c>
      <c r="U335" s="97" t="str">
        <f>VLOOKUP(Tabela1[[#This Row],[Koda predmeta]],Tabela13[[Course/Subject code]:[Note]],10,FALSE)</f>
        <v>Only students of English</v>
      </c>
      <c r="V335" s="97">
        <f>VLOOKUP(Tabela1[[#This Row],[Koda predmeta]],Tabela13[[Course/Subject code]:[Note]],11,FALSE)</f>
        <v>0</v>
      </c>
      <c r="W335" s="104"/>
    </row>
    <row r="336" spans="1:23" s="97" customFormat="1" hidden="1" x14ac:dyDescent="0.25">
      <c r="A336" s="110"/>
      <c r="B336" s="106" t="s">
        <v>1213</v>
      </c>
      <c r="C336" s="97" t="s">
        <v>3028</v>
      </c>
      <c r="D336" s="97" t="s">
        <v>3029</v>
      </c>
      <c r="E336" s="106" t="str">
        <f>IFERROR(VLOOKUP([1]!Tabela1[[#This Row],[Priimek]],'[1]Seznam prijav AIPS'!$F$2:$W$100,11,FALSE),"")</f>
        <v/>
      </c>
      <c r="F336" s="143" t="s">
        <v>2727</v>
      </c>
      <c r="G336" s="106" t="s">
        <v>2696</v>
      </c>
      <c r="H336" s="97" t="str">
        <f>VLOOKUP(Tabela1[[#This Row],[Fakulteta koda]],Sporazumi!$C$2:$K$237,2,FALSE)</f>
        <v xml:space="preserve">UNIVERSIDAD DE GRANADA </v>
      </c>
      <c r="I336" s="107" t="s">
        <v>1763</v>
      </c>
      <c r="J336" s="106" t="s">
        <v>2406</v>
      </c>
      <c r="K336" s="100">
        <f>VLOOKUP(Tabela1[[#This Row],[Fakulteta koda]],Sporazumi!$C$2:$K$237,9,FALSE)</f>
        <v>2</v>
      </c>
      <c r="L336" s="97" t="s">
        <v>519</v>
      </c>
      <c r="M336" s="97" t="str">
        <f>VLOOKUP(Tabela1[[#This Row],[Koda predmeta]],Tabela13[[Course/Subject code]:[Note]],2,FALSE)</f>
        <v>TEORIJA KNJIŽEVNOSTI</v>
      </c>
      <c r="N336" s="97" t="str">
        <f>VLOOKUP(Tabela1[[#This Row],[Koda predmeta]],Tabela13[[Course/Subject code]:[Note]],3,FALSE)</f>
        <v>THEORY OF LITERATURE</v>
      </c>
      <c r="O336" s="101"/>
      <c r="P336" s="102" t="str">
        <f>IF(VLOOKUP(Tabela1[[#This Row],[Koda predmeta]],Tabela13[[Course/Subject code]:[Note]],9,FALSE)&gt;0,VLOOKUP(Tabela1[[#This Row],[Koda predmeta]],Tabela13[[Course/Subject code]:[Note]],9,FALSE),"")</f>
        <v/>
      </c>
      <c r="Q336" s="103" t="str">
        <f>IFERROR([1]!Tabela1[[#This Row],[Kvote na predmetu]]-COUNTIFS(L:L,[1]!Tabela1[[#This Row],[Koda predmeta]],O:O,""),"")</f>
        <v/>
      </c>
      <c r="R336" s="106"/>
      <c r="S336" s="97" t="str">
        <f>VLOOKUP(Tabela1[[#This Row],[Koda predmeta]],Tabela13[[Course/Subject code]:[Note]],4,FALSE)</f>
        <v>Department of Slavic Languages and Literature</v>
      </c>
      <c r="T336" s="97" t="str">
        <f>VLOOKUP(Tabela1[[#This Row],[Koda predmeta]],Tabela13[[Course/Subject code]:[Note]],7,FALSE)</f>
        <v>Winter</v>
      </c>
      <c r="U336" s="97" t="str">
        <f>VLOOKUP(Tabela1[[#This Row],[Koda predmeta]],Tabela13[[Course/Subject code]:[Note]],10,FALSE)</f>
        <v>Individual consultations for Erasmus students; with the option of joining classes in Slovenian language</v>
      </c>
      <c r="V336" s="97">
        <f>VLOOKUP(Tabela1[[#This Row],[Koda predmeta]],Tabela13[[Course/Subject code]:[Note]],11,FALSE)</f>
        <v>0</v>
      </c>
      <c r="W336" s="104"/>
    </row>
    <row r="337" spans="1:23" s="97" customFormat="1" hidden="1" x14ac:dyDescent="0.25">
      <c r="A337" s="110"/>
      <c r="B337" s="106" t="s">
        <v>1213</v>
      </c>
      <c r="C337" s="97" t="s">
        <v>3028</v>
      </c>
      <c r="D337" s="97" t="s">
        <v>3029</v>
      </c>
      <c r="E337" s="106" t="str">
        <f>IFERROR(VLOOKUP([1]!Tabela1[[#This Row],[Priimek]],'[1]Seznam prijav AIPS'!$F$2:$W$100,11,FALSE),"")</f>
        <v/>
      </c>
      <c r="F337" s="143" t="s">
        <v>2727</v>
      </c>
      <c r="G337" s="106" t="s">
        <v>2696</v>
      </c>
      <c r="H337" s="97" t="str">
        <f>VLOOKUP(Tabela1[[#This Row],[Fakulteta koda]],Sporazumi!$C$2:$K$237,2,FALSE)</f>
        <v xml:space="preserve">UNIVERSIDAD DE GRANADA </v>
      </c>
      <c r="I337" s="107" t="s">
        <v>1763</v>
      </c>
      <c r="J337" s="106" t="s">
        <v>2406</v>
      </c>
      <c r="K337" s="100">
        <f>VLOOKUP(Tabela1[[#This Row],[Fakulteta koda]],Sporazumi!$C$2:$K$237,9,FALSE)</f>
        <v>2</v>
      </c>
      <c r="L337" s="97" t="s">
        <v>461</v>
      </c>
      <c r="M337" s="97" t="str">
        <f>VLOOKUP(Tabela1[[#This Row],[Koda predmeta]],Tabela13[[Course/Subject code]:[Note]],2,FALSE)</f>
        <v>ANALIZA DRUŽBOSLOVNIH IN HUMANISTIČNIH BESEDIL</v>
      </c>
      <c r="N337" s="97" t="str">
        <f>VLOOKUP(Tabela1[[#This Row],[Koda predmeta]],Tabela13[[Course/Subject code]:[Note]],3,FALSE)</f>
        <v>ANALYSES OF SCIENTIFIC TEXTS FROM HUMANITIES AND SOCIAL SCIENCES</v>
      </c>
      <c r="O337" s="101"/>
      <c r="P337" s="102" t="str">
        <f>IF(VLOOKUP(Tabela1[[#This Row],[Koda predmeta]],Tabela13[[Course/Subject code]:[Note]],9,FALSE)&gt;0,VLOOKUP(Tabela1[[#This Row],[Koda predmeta]],Tabela13[[Course/Subject code]:[Note]],9,FALSE),"")</f>
        <v/>
      </c>
      <c r="Q337" s="103" t="str">
        <f>IFERROR([1]!Tabela1[[#This Row],[Kvote na predmetu]]-COUNTIFS(L:L,[1]!Tabela1[[#This Row],[Koda predmeta]],O:O,""),"")</f>
        <v/>
      </c>
      <c r="R337" s="106"/>
      <c r="S337" s="97" t="str">
        <f>VLOOKUP(Tabela1[[#This Row],[Koda predmeta]],Tabela13[[Course/Subject code]:[Note]],4,FALSE)</f>
        <v>Department of Sociology</v>
      </c>
      <c r="T337" s="97" t="str">
        <f>VLOOKUP(Tabela1[[#This Row],[Koda predmeta]],Tabela13[[Course/Subject code]:[Note]],7,FALSE)</f>
        <v>Winter</v>
      </c>
      <c r="U337" s="97">
        <f>VLOOKUP(Tabela1[[#This Row],[Koda predmeta]],Tabela13[[Course/Subject code]:[Note]],10,FALSE)</f>
        <v>0</v>
      </c>
      <c r="V337" s="97">
        <f>VLOOKUP(Tabela1[[#This Row],[Koda predmeta]],Tabela13[[Course/Subject code]:[Note]],11,FALSE)</f>
        <v>0</v>
      </c>
      <c r="W337" s="104"/>
    </row>
    <row r="338" spans="1:23" s="97" customFormat="1" hidden="1" x14ac:dyDescent="0.25">
      <c r="A338" s="110"/>
      <c r="B338" s="106" t="s">
        <v>1213</v>
      </c>
      <c r="C338" s="97" t="s">
        <v>3028</v>
      </c>
      <c r="D338" s="97" t="s">
        <v>3029</v>
      </c>
      <c r="E338" s="106" t="str">
        <f>IFERROR(VLOOKUP([1]!Tabela1[[#This Row],[Priimek]],'[1]Seznam prijav AIPS'!$F$2:$W$100,11,FALSE),"")</f>
        <v/>
      </c>
      <c r="F338" s="143" t="s">
        <v>2727</v>
      </c>
      <c r="G338" s="106" t="s">
        <v>2696</v>
      </c>
      <c r="H338" s="97" t="str">
        <f>VLOOKUP(Tabela1[[#This Row],[Fakulteta koda]],Sporazumi!$C$2:$K$237,2,FALSE)</f>
        <v xml:space="preserve">UNIVERSIDAD DE GRANADA </v>
      </c>
      <c r="I338" s="107" t="s">
        <v>1763</v>
      </c>
      <c r="J338" s="106" t="s">
        <v>2406</v>
      </c>
      <c r="K338" s="100">
        <f>VLOOKUP(Tabela1[[#This Row],[Fakulteta koda]],Sporazumi!$C$2:$K$237,9,FALSE)</f>
        <v>2</v>
      </c>
      <c r="L338" s="97" t="s">
        <v>268</v>
      </c>
      <c r="M338" s="97" t="str">
        <f>VLOOKUP(Tabela1[[#This Row],[Koda predmeta]],Tabela13[[Course/Subject code]:[Note]],2,FALSE)</f>
        <v>UVOD V ANGLEŠKO LITERATURO ZA PREVAJALCE IN TOLMAČE</v>
      </c>
      <c r="N338" s="97" t="str">
        <f>VLOOKUP(Tabela1[[#This Row],[Koda predmeta]],Tabela13[[Course/Subject code]:[Note]],3,FALSE)</f>
        <v>INTRODUCTION TO ENGLISH LITERATURE FOR TRANSLATORS AND INTERPRETERS</v>
      </c>
      <c r="O338" s="101"/>
      <c r="P338" s="102" t="str">
        <f>IF(VLOOKUP(Tabela1[[#This Row],[Koda predmeta]],Tabela13[[Course/Subject code]:[Note]],9,FALSE)&gt;0,VLOOKUP(Tabela1[[#This Row],[Koda predmeta]],Tabela13[[Course/Subject code]:[Note]],9,FALSE),"")</f>
        <v/>
      </c>
      <c r="Q338" s="103" t="str">
        <f>IFERROR([1]!Tabela1[[#This Row],[Kvote na predmetu]]-COUNTIFS(L:L,[1]!Tabela1[[#This Row],[Koda predmeta]],O:O,""),"")</f>
        <v/>
      </c>
      <c r="R338" s="106"/>
      <c r="S338" s="97" t="str">
        <f>VLOOKUP(Tabela1[[#This Row],[Koda predmeta]],Tabela13[[Course/Subject code]:[Note]],4,FALSE)</f>
        <v>Department of Translation Studies</v>
      </c>
      <c r="T338" s="97" t="str">
        <f>VLOOKUP(Tabela1[[#This Row],[Koda predmeta]],Tabela13[[Course/Subject code]:[Note]],7,FALSE)</f>
        <v>Winter</v>
      </c>
      <c r="U338" s="97">
        <f>VLOOKUP(Tabela1[[#This Row],[Koda predmeta]],Tabela13[[Course/Subject code]:[Note]],10,FALSE)</f>
        <v>0</v>
      </c>
      <c r="V338" s="97">
        <f>VLOOKUP(Tabela1[[#This Row],[Koda predmeta]],Tabela13[[Course/Subject code]:[Note]],11,FALSE)</f>
        <v>0</v>
      </c>
      <c r="W338" s="104"/>
    </row>
    <row r="339" spans="1:23" s="109" customFormat="1" hidden="1" x14ac:dyDescent="0.25">
      <c r="A339" s="110"/>
      <c r="B339" s="106" t="s">
        <v>1213</v>
      </c>
      <c r="C339" s="97" t="s">
        <v>3028</v>
      </c>
      <c r="D339" s="97" t="s">
        <v>3029</v>
      </c>
      <c r="E339" s="106" t="str">
        <f>IFERROR(VLOOKUP([1]!Tabela1[[#This Row],[Priimek]],'[1]Seznam prijav AIPS'!$F$2:$W$100,11,FALSE),"")</f>
        <v/>
      </c>
      <c r="F339" s="143" t="s">
        <v>2727</v>
      </c>
      <c r="G339" s="106" t="s">
        <v>2696</v>
      </c>
      <c r="H339" s="97" t="str">
        <f>VLOOKUP(Tabela1[[#This Row],[Fakulteta koda]],Sporazumi!$C$2:$K$237,2,FALSE)</f>
        <v xml:space="preserve">UNIVERSIDAD DE GRANADA </v>
      </c>
      <c r="I339" s="107" t="s">
        <v>1763</v>
      </c>
      <c r="J339" s="106" t="s">
        <v>2406</v>
      </c>
      <c r="K339" s="100">
        <f>VLOOKUP(Tabela1[[#This Row],[Fakulteta koda]],Sporazumi!$C$2:$K$237,9,FALSE)</f>
        <v>2</v>
      </c>
      <c r="L339" s="97" t="s">
        <v>1011</v>
      </c>
      <c r="M339" s="97" t="str">
        <f>VLOOKUP(Tabela1[[#This Row],[Koda predmeta]],Tabela13[[Course/Subject code]:[Note]],2,FALSE)</f>
        <v>PRIMERJALNA PEDAGOGIKA</v>
      </c>
      <c r="N339" s="97" t="str">
        <f>VLOOKUP(Tabela1[[#This Row],[Koda predmeta]],Tabela13[[Course/Subject code]:[Note]],3,FALSE)</f>
        <v>COMPARATIVE PEDAGOGY</v>
      </c>
      <c r="O339" s="101"/>
      <c r="P339" s="102">
        <f>IF(VLOOKUP(Tabela1[[#This Row],[Koda predmeta]],Tabela13[[Course/Subject code]:[Note]],9,FALSE)&gt;0,VLOOKUP(Tabela1[[#This Row],[Koda predmeta]],Tabela13[[Course/Subject code]:[Note]],9,FALSE),"")</f>
        <v>10</v>
      </c>
      <c r="Q339" s="103" t="str">
        <f>IFERROR([1]!Tabela1[[#This Row],[Kvote na predmetu]]-COUNTIFS(L:L,[1]!Tabela1[[#This Row],[Koda predmeta]],O:O,""),"")</f>
        <v/>
      </c>
      <c r="R339" s="106"/>
      <c r="S339" s="97" t="str">
        <f>VLOOKUP(Tabela1[[#This Row],[Koda predmeta]],Tabela13[[Course/Subject code]:[Note]],4,FALSE)</f>
        <v>Department of Pedagogy</v>
      </c>
      <c r="T339" s="97" t="str">
        <f>VLOOKUP(Tabela1[[#This Row],[Koda predmeta]],Tabela13[[Course/Subject code]:[Note]],7,FALSE)</f>
        <v>Winter</v>
      </c>
      <c r="U339" s="97" t="str">
        <f>VLOOKUP(Tabela1[[#This Row],[Koda predmeta]],Tabela13[[Course/Subject code]:[Note]],10,FALSE)</f>
        <v>Only for Faculty of Arts Erasmus students</v>
      </c>
      <c r="V339" s="97">
        <f>VLOOKUP(Tabela1[[#This Row],[Koda predmeta]],Tabela13[[Course/Subject code]:[Note]],11,FALSE)</f>
        <v>0</v>
      </c>
      <c r="W339" s="104"/>
    </row>
    <row r="340" spans="1:23" s="97" customFormat="1" hidden="1" x14ac:dyDescent="0.25">
      <c r="A340" s="110"/>
      <c r="B340" s="106" t="s">
        <v>1213</v>
      </c>
      <c r="C340" s="97" t="s">
        <v>3028</v>
      </c>
      <c r="D340" s="97" t="s">
        <v>3029</v>
      </c>
      <c r="E340" s="106" t="str">
        <f>IFERROR(VLOOKUP([1]!Tabela1[[#This Row],[Priimek]],'[1]Seznam prijav AIPS'!$F$2:$W$100,11,FALSE),"")</f>
        <v/>
      </c>
      <c r="F340" s="143" t="s">
        <v>2727</v>
      </c>
      <c r="G340" s="106" t="s">
        <v>2696</v>
      </c>
      <c r="H340" s="97" t="str">
        <f>VLOOKUP(Tabela1[[#This Row],[Fakulteta koda]],Sporazumi!$C$2:$K$237,2,FALSE)</f>
        <v xml:space="preserve">UNIVERSIDAD DE GRANADA </v>
      </c>
      <c r="I340" s="107" t="s">
        <v>1763</v>
      </c>
      <c r="J340" s="106" t="s">
        <v>2406</v>
      </c>
      <c r="K340" s="100">
        <f>VLOOKUP(Tabela1[[#This Row],[Fakulteta koda]],Sporazumi!$C$2:$K$237,9,FALSE)</f>
        <v>2</v>
      </c>
      <c r="L340" s="97" t="s">
        <v>524</v>
      </c>
      <c r="M340" s="97" t="str">
        <f>VLOOKUP(Tabela1[[#This Row],[Koda predmeta]],Tabela13[[Course/Subject code]:[Note]],2,FALSE)</f>
        <v>TEORIJA LITERARNIH VRST</v>
      </c>
      <c r="N340" s="97" t="str">
        <f>VLOOKUP(Tabela1[[#This Row],[Koda predmeta]],Tabela13[[Course/Subject code]:[Note]],3,FALSE)</f>
        <v>THEORY OF LITERARY FORMS</v>
      </c>
      <c r="O340" s="101"/>
      <c r="P340" s="102" t="str">
        <f>IF(VLOOKUP(Tabela1[[#This Row],[Koda predmeta]],Tabela13[[Course/Subject code]:[Note]],9,FALSE)&gt;0,VLOOKUP(Tabela1[[#This Row],[Koda predmeta]],Tabela13[[Course/Subject code]:[Note]],9,FALSE),"")</f>
        <v/>
      </c>
      <c r="Q340" s="103" t="str">
        <f>IFERROR([1]!Tabela1[[#This Row],[Kvote na predmetu]]-COUNTIFS(L:L,[1]!Tabela1[[#This Row],[Koda predmeta]],O:O,""),"")</f>
        <v/>
      </c>
      <c r="R340" s="106"/>
      <c r="S340" s="97" t="str">
        <f>VLOOKUP(Tabela1[[#This Row],[Koda predmeta]],Tabela13[[Course/Subject code]:[Note]],4,FALSE)</f>
        <v>Department of Slavic Languages and Literature</v>
      </c>
      <c r="T340" s="97" t="str">
        <f>VLOOKUP(Tabela1[[#This Row],[Koda predmeta]],Tabela13[[Course/Subject code]:[Note]],7,FALSE)</f>
        <v>Winter</v>
      </c>
      <c r="U340" s="97" t="str">
        <f>VLOOKUP(Tabela1[[#This Row],[Koda predmeta]],Tabela13[[Course/Subject code]:[Note]],10,FALSE)</f>
        <v>Individual consultations for Erasmus students; with the option of joining classes in Slovenian language</v>
      </c>
      <c r="V340" s="97">
        <f>VLOOKUP(Tabela1[[#This Row],[Koda predmeta]],Tabela13[[Course/Subject code]:[Note]],11,FALSE)</f>
        <v>0</v>
      </c>
      <c r="W340" s="104"/>
    </row>
    <row r="341" spans="1:23" s="97" customFormat="1" hidden="1" x14ac:dyDescent="0.25">
      <c r="A341" s="96"/>
      <c r="B341" s="97" t="s">
        <v>1213</v>
      </c>
      <c r="C341" s="98" t="s">
        <v>3023</v>
      </c>
      <c r="D341" s="98" t="s">
        <v>3024</v>
      </c>
      <c r="E341" s="97" t="s">
        <v>3026</v>
      </c>
      <c r="F341" s="99" t="s">
        <v>2727</v>
      </c>
      <c r="G341" s="97" t="s">
        <v>3025</v>
      </c>
      <c r="H341" s="97" t="str">
        <f>VLOOKUP(Tabela1[[#This Row],[Fakulteta koda]],Sporazumi!$C$2:$K$237,2,FALSE)</f>
        <v xml:space="preserve">UNIVERSIDAD DE GRANADA </v>
      </c>
      <c r="I341" s="98" t="s">
        <v>1763</v>
      </c>
      <c r="J341" s="97" t="s">
        <v>1249</v>
      </c>
      <c r="K341" s="100">
        <f>VLOOKUP(Tabela1[[#This Row],[Fakulteta koda]],Sporazumi!$C$2:$K$237,9,FALSE)</f>
        <v>2</v>
      </c>
      <c r="L341" s="39" t="s">
        <v>120</v>
      </c>
      <c r="M341" s="97" t="str">
        <f>VLOOKUP(Tabela1[[#This Row],[Koda predmeta]],Tabela13[[Course/Subject code]:[Note]],2,FALSE)</f>
        <v>LEKTORAT ANGLEŠKEGA JEZIKA 1</v>
      </c>
      <c r="N341" s="97" t="str">
        <f>VLOOKUP(Tabela1[[#This Row],[Koda predmeta]],Tabela13[[Course/Subject code]:[Note]],3,FALSE)</f>
        <v>LANGUAGE DEVELOPMENT 1</v>
      </c>
      <c r="O341" s="101"/>
      <c r="P341" s="102">
        <f>IF(VLOOKUP(Tabela1[[#This Row],[Koda predmeta]],Tabela13[[Course/Subject code]:[Note]],9,FALSE)&gt;0,VLOOKUP(Tabela1[[#This Row],[Koda predmeta]],Tabela13[[Course/Subject code]:[Note]],9,FALSE),"")</f>
        <v>8</v>
      </c>
      <c r="Q341" s="103"/>
      <c r="S341" s="97" t="str">
        <f>VLOOKUP(Tabela1[[#This Row],[Koda predmeta]],Tabela13[[Course/Subject code]:[Note]],4,FALSE)</f>
        <v>Department of English and American Studies</v>
      </c>
      <c r="T341" s="97" t="str">
        <f>VLOOKUP(Tabela1[[#This Row],[Koda predmeta]],Tabela13[[Course/Subject code]:[Note]],7,FALSE)</f>
        <v>Winter</v>
      </c>
      <c r="U341" s="97" t="str">
        <f>VLOOKUP(Tabela1[[#This Row],[Koda predmeta]],Tabela13[[Course/Subject code]:[Note]],10,FALSE)</f>
        <v>Only students of English</v>
      </c>
      <c r="V341" s="97">
        <f>VLOOKUP(Tabela1[[#This Row],[Koda predmeta]],Tabela13[[Course/Subject code]:[Note]],11,FALSE)</f>
        <v>0</v>
      </c>
      <c r="W341" s="104"/>
    </row>
    <row r="342" spans="1:23" s="97" customFormat="1" hidden="1" x14ac:dyDescent="0.25">
      <c r="A342" s="96"/>
      <c r="B342" s="97" t="s">
        <v>1213</v>
      </c>
      <c r="C342" s="98" t="s">
        <v>3023</v>
      </c>
      <c r="D342" s="98" t="s">
        <v>3024</v>
      </c>
      <c r="E342" s="97" t="s">
        <v>3026</v>
      </c>
      <c r="F342" s="99" t="s">
        <v>2727</v>
      </c>
      <c r="G342" s="97" t="s">
        <v>3025</v>
      </c>
      <c r="H342" s="97" t="str">
        <f>VLOOKUP(Tabela1[[#This Row],[Fakulteta koda]],Sporazumi!$C$2:$K$237,2,FALSE)</f>
        <v xml:space="preserve">UNIVERSIDAD DE GRANADA </v>
      </c>
      <c r="I342" s="98" t="s">
        <v>1763</v>
      </c>
      <c r="J342" s="97" t="s">
        <v>1249</v>
      </c>
      <c r="K342" s="100">
        <f>VLOOKUP(Tabela1[[#This Row],[Fakulteta koda]],Sporazumi!$C$2:$K$237,9,FALSE)</f>
        <v>2</v>
      </c>
      <c r="L342" s="200" t="s">
        <v>55</v>
      </c>
      <c r="M342" s="97" t="str">
        <f>VLOOKUP(Tabela1[[#This Row],[Koda predmeta]],Tabela13[[Course/Subject code]:[Note]],2,FALSE)</f>
        <v>VRSTE PROZNIH PRIPOVEDNIH BESEDIL</v>
      </c>
      <c r="N342" s="97" t="str">
        <f>VLOOKUP(Tabela1[[#This Row],[Koda predmeta]],Tabela13[[Course/Subject code]:[Note]],3,FALSE)</f>
        <v>VARIETIES OF FICTION</v>
      </c>
      <c r="O342" s="101"/>
      <c r="P342" s="102">
        <f>IF(VLOOKUP(Tabela1[[#This Row],[Koda predmeta]],Tabela13[[Course/Subject code]:[Note]],9,FALSE)&gt;0,VLOOKUP(Tabela1[[#This Row],[Koda predmeta]],Tabela13[[Course/Subject code]:[Note]],9,FALSE),"")</f>
        <v>6</v>
      </c>
      <c r="Q342" s="103"/>
      <c r="S342" s="97" t="str">
        <f>VLOOKUP(Tabela1[[#This Row],[Koda predmeta]],Tabela13[[Course/Subject code]:[Note]],4,FALSE)</f>
        <v>Department of English and American Studies</v>
      </c>
      <c r="T342" s="97" t="str">
        <f>VLOOKUP(Tabela1[[#This Row],[Koda predmeta]],Tabela13[[Course/Subject code]:[Note]],7,FALSE)</f>
        <v>Winter+Summer</v>
      </c>
      <c r="U342" s="97" t="str">
        <f>VLOOKUP(Tabela1[[#This Row],[Koda predmeta]],Tabela13[[Course/Subject code]:[Note]],10,FALSE)</f>
        <v>Only students of English</v>
      </c>
      <c r="V342" s="97" t="str">
        <f>VLOOKUP(Tabela1[[#This Row],[Koda predmeta]],Tabela13[[Course/Subject code]:[Note]],11,FALSE)</f>
        <v>Elective course. Subject to availability at the beginning of the semester.</v>
      </c>
      <c r="W342" s="104"/>
    </row>
    <row r="343" spans="1:23" s="97" customFormat="1" hidden="1" x14ac:dyDescent="0.25">
      <c r="A343" s="96"/>
      <c r="B343" s="97" t="s">
        <v>1213</v>
      </c>
      <c r="C343" s="98" t="s">
        <v>3023</v>
      </c>
      <c r="D343" s="98" t="s">
        <v>3024</v>
      </c>
      <c r="E343" s="97" t="s">
        <v>3026</v>
      </c>
      <c r="F343" s="99" t="s">
        <v>2727</v>
      </c>
      <c r="G343" s="97" t="s">
        <v>3025</v>
      </c>
      <c r="H343" s="97" t="str">
        <f>VLOOKUP(Tabela1[[#This Row],[Fakulteta koda]],Sporazumi!$C$2:$K$237,2,FALSE)</f>
        <v xml:space="preserve">UNIVERSIDAD DE GRANADA </v>
      </c>
      <c r="I343" s="98" t="s">
        <v>1763</v>
      </c>
      <c r="J343" s="97" t="s">
        <v>1249</v>
      </c>
      <c r="K343" s="100">
        <f>VLOOKUP(Tabela1[[#This Row],[Fakulteta koda]],Sporazumi!$C$2:$K$237,9,FALSE)</f>
        <v>2</v>
      </c>
      <c r="L343" s="200" t="s">
        <v>59</v>
      </c>
      <c r="M343" s="97" t="str">
        <f>VLOOKUP(Tabela1[[#This Row],[Koda predmeta]],Tabela13[[Course/Subject code]:[Note]],2,FALSE)</f>
        <v>ANGLEŠKI JEZIK – UVOD V ANGLEŠKO JEZIKOSLOVJE</v>
      </c>
      <c r="N343" s="97" t="str">
        <f>VLOOKUP(Tabela1[[#This Row],[Koda predmeta]],Tabela13[[Course/Subject code]:[Note]],3,FALSE)</f>
        <v>ENGLISH LANGUAGE – INTRODUCTION TO ENGLISH LINGUISTICS</v>
      </c>
      <c r="O343" s="101"/>
      <c r="P343" s="102">
        <f>IF(VLOOKUP(Tabela1[[#This Row],[Koda predmeta]],Tabela13[[Course/Subject code]:[Note]],9,FALSE)&gt;0,VLOOKUP(Tabela1[[#This Row],[Koda predmeta]],Tabela13[[Course/Subject code]:[Note]],9,FALSE),"")</f>
        <v>8</v>
      </c>
      <c r="Q343" s="103"/>
      <c r="S343" s="97" t="str">
        <f>VLOOKUP(Tabela1[[#This Row],[Koda predmeta]],Tabela13[[Course/Subject code]:[Note]],4,FALSE)</f>
        <v>Department of English and American Studies</v>
      </c>
      <c r="T343" s="97" t="str">
        <f>VLOOKUP(Tabela1[[#This Row],[Koda predmeta]],Tabela13[[Course/Subject code]:[Note]],7,FALSE)</f>
        <v>Winter</v>
      </c>
      <c r="U343" s="97" t="str">
        <f>VLOOKUP(Tabela1[[#This Row],[Koda predmeta]],Tabela13[[Course/Subject code]:[Note]],10,FALSE)</f>
        <v>Only students of English</v>
      </c>
      <c r="V343" s="97">
        <f>VLOOKUP(Tabela1[[#This Row],[Koda predmeta]],Tabela13[[Course/Subject code]:[Note]],11,FALSE)</f>
        <v>0</v>
      </c>
      <c r="W343" s="104"/>
    </row>
    <row r="344" spans="1:23" s="105" customFormat="1" hidden="1" x14ac:dyDescent="0.25">
      <c r="A344" s="96"/>
      <c r="B344" s="97" t="s">
        <v>1213</v>
      </c>
      <c r="C344" s="98" t="s">
        <v>3023</v>
      </c>
      <c r="D344" s="98" t="s">
        <v>3024</v>
      </c>
      <c r="E344" s="97" t="s">
        <v>3026</v>
      </c>
      <c r="F344" s="99" t="s">
        <v>2727</v>
      </c>
      <c r="G344" s="97" t="s">
        <v>3025</v>
      </c>
      <c r="H344" s="97" t="str">
        <f>VLOOKUP(Tabela1[[#This Row],[Fakulteta koda]],Sporazumi!$C$2:$K$237,2,FALSE)</f>
        <v xml:space="preserve">UNIVERSIDAD DE GRANADA </v>
      </c>
      <c r="I344" s="98" t="s">
        <v>1763</v>
      </c>
      <c r="J344" s="97" t="s">
        <v>1249</v>
      </c>
      <c r="K344" s="100">
        <f>VLOOKUP(Tabela1[[#This Row],[Fakulteta koda]],Sporazumi!$C$2:$K$237,9,FALSE)</f>
        <v>2</v>
      </c>
      <c r="L344" s="200" t="s">
        <v>67</v>
      </c>
      <c r="M344" s="97" t="str">
        <f>VLOOKUP(Tabela1[[#This Row],[Koda predmeta]],Tabela13[[Course/Subject code]:[Note]],2,FALSE)</f>
        <v>UVOD V ŠTUDIJ ANGLEŠKE KNJIŽEVNOSTI</v>
      </c>
      <c r="N344" s="97" t="str">
        <f>VLOOKUP(Tabela1[[#This Row],[Koda predmeta]],Tabela13[[Course/Subject code]:[Note]],3,FALSE)</f>
        <v>INTRODUCTION TO ENGLISH LITERARY STUDIES</v>
      </c>
      <c r="O344" s="101"/>
      <c r="P344" s="102">
        <f>IF(VLOOKUP(Tabela1[[#This Row],[Koda predmeta]],Tabela13[[Course/Subject code]:[Note]],9,FALSE)&gt;0,VLOOKUP(Tabela1[[#This Row],[Koda predmeta]],Tabela13[[Course/Subject code]:[Note]],9,FALSE),"")</f>
        <v>8</v>
      </c>
      <c r="Q344" s="103"/>
      <c r="R344" s="97"/>
      <c r="S344" s="97" t="str">
        <f>VLOOKUP(Tabela1[[#This Row],[Koda predmeta]],Tabela13[[Course/Subject code]:[Note]],4,FALSE)</f>
        <v>Department of English and American Studies</v>
      </c>
      <c r="T344" s="97" t="str">
        <f>VLOOKUP(Tabela1[[#This Row],[Koda predmeta]],Tabela13[[Course/Subject code]:[Note]],7,FALSE)</f>
        <v>Winter</v>
      </c>
      <c r="U344" s="97" t="str">
        <f>VLOOKUP(Tabela1[[#This Row],[Koda predmeta]],Tabela13[[Course/Subject code]:[Note]],10,FALSE)</f>
        <v>Only students of English</v>
      </c>
      <c r="V344" s="97">
        <f>VLOOKUP(Tabela1[[#This Row],[Koda predmeta]],Tabela13[[Course/Subject code]:[Note]],11,FALSE)</f>
        <v>0</v>
      </c>
      <c r="W344" s="104"/>
    </row>
    <row r="345" spans="1:23" s="105" customFormat="1" hidden="1" x14ac:dyDescent="0.25">
      <c r="A345" s="96"/>
      <c r="B345" s="97" t="s">
        <v>1213</v>
      </c>
      <c r="C345" s="98" t="s">
        <v>3023</v>
      </c>
      <c r="D345" s="98" t="s">
        <v>3024</v>
      </c>
      <c r="E345" s="97" t="s">
        <v>3026</v>
      </c>
      <c r="F345" s="99" t="s">
        <v>2727</v>
      </c>
      <c r="G345" s="97" t="s">
        <v>3025</v>
      </c>
      <c r="H345" s="97" t="str">
        <f>VLOOKUP(Tabela1[[#This Row],[Fakulteta koda]],Sporazumi!$C$2:$K$237,2,FALSE)</f>
        <v xml:space="preserve">UNIVERSIDAD DE GRANADA </v>
      </c>
      <c r="I345" s="98" t="s">
        <v>1763</v>
      </c>
      <c r="J345" s="97" t="s">
        <v>1249</v>
      </c>
      <c r="K345" s="100">
        <f>VLOOKUP(Tabela1[[#This Row],[Fakulteta koda]],Sporazumi!$C$2:$K$237,9,FALSE)</f>
        <v>2</v>
      </c>
      <c r="L345" s="200" t="s">
        <v>104</v>
      </c>
      <c r="M345" s="97" t="str">
        <f>VLOOKUP(Tabela1[[#This Row],[Koda predmeta]],Tabela13[[Course/Subject code]:[Note]],2,FALSE)</f>
        <v>OTROŠKA KNJIŽEVNOST</v>
      </c>
      <c r="N345" s="97" t="str">
        <f>VLOOKUP(Tabela1[[#This Row],[Koda predmeta]],Tabela13[[Course/Subject code]:[Note]],3,FALSE)</f>
        <v>CHILDREN'S LITERATURE</v>
      </c>
      <c r="O345" s="101"/>
      <c r="P345" s="102">
        <f>IF(VLOOKUP(Tabela1[[#This Row],[Koda predmeta]],Tabela13[[Course/Subject code]:[Note]],9,FALSE)&gt;0,VLOOKUP(Tabela1[[#This Row],[Koda predmeta]],Tabela13[[Course/Subject code]:[Note]],9,FALSE),"")</f>
        <v>6</v>
      </c>
      <c r="Q345" s="103"/>
      <c r="R345" s="97"/>
      <c r="S345" s="97" t="str">
        <f>VLOOKUP(Tabela1[[#This Row],[Koda predmeta]],Tabela13[[Course/Subject code]:[Note]],4,FALSE)</f>
        <v>Department of English and American Studies</v>
      </c>
      <c r="T345" s="97" t="str">
        <f>VLOOKUP(Tabela1[[#This Row],[Koda predmeta]],Tabela13[[Course/Subject code]:[Note]],7,FALSE)</f>
        <v>Winter</v>
      </c>
      <c r="U345" s="97" t="str">
        <f>VLOOKUP(Tabela1[[#This Row],[Koda predmeta]],Tabela13[[Course/Subject code]:[Note]],10,FALSE)</f>
        <v>Only students of English</v>
      </c>
      <c r="V345" s="97" t="str">
        <f>VLOOKUP(Tabela1[[#This Row],[Koda predmeta]],Tabela13[[Course/Subject code]:[Note]],11,FALSE)</f>
        <v>Elective course. Subject to availability at the beginning of the semester.</v>
      </c>
      <c r="W345" s="104"/>
    </row>
    <row r="346" spans="1:23" s="105" customFormat="1" x14ac:dyDescent="0.25">
      <c r="A346" s="110"/>
      <c r="B346" s="106" t="s">
        <v>1213</v>
      </c>
      <c r="C346" s="107" t="s">
        <v>1909</v>
      </c>
      <c r="D346" s="107" t="s">
        <v>1908</v>
      </c>
      <c r="E346" s="105" t="str">
        <f>IFERROR(VLOOKUP(Tabela1[[#This Row],[Priimek]],'Seznam prijav AIPS'!$F$2:$W$100,11,FALSE),"")</f>
        <v>202401001009@dogus.edu.tr</v>
      </c>
      <c r="F346" s="143" t="s">
        <v>1719</v>
      </c>
      <c r="G346" s="106" t="s">
        <v>2709</v>
      </c>
      <c r="H346" s="106" t="str">
        <f>VLOOKUP(Tabela1[[#This Row],[Fakulteta koda]],Sporazumi!$C$2:$K$237,2,FALSE)</f>
        <v>DOGUS UNIVERSITY</v>
      </c>
      <c r="I346" s="106" t="s">
        <v>1760</v>
      </c>
      <c r="J346" s="106" t="str">
        <f>VLOOKUP(Tabela1[[#This Row],[Fakulteta koda]],Sporazumi!$C$2:$K$237,6,FALSE)</f>
        <v>Language acquisition</v>
      </c>
      <c r="K346" s="106">
        <f>VLOOKUP(Tabela1[[#This Row],[Fakulteta koda]],Sporazumi!$C$2:$K$237,9,FALSE)</f>
        <v>2</v>
      </c>
      <c r="L346" s="107" t="s">
        <v>33</v>
      </c>
      <c r="M346" s="106" t="str">
        <f>VLOOKUP(Tabela1[[#This Row],[Koda predmeta]],Tabela13[[Course/Subject code]:[Note]],2,FALSE)</f>
        <v>SODOBNI ANGLEŠKI LITERARNI TOKOVI</v>
      </c>
      <c r="N346" s="106" t="str">
        <f>VLOOKUP(Tabela1[[#This Row],[Koda predmeta]],Tabela13[[Course/Subject code]:[Note]],3,FALSE)</f>
        <v>MODERN DEVELOPMENTS IN ENGLISH LITERATURE</v>
      </c>
      <c r="O346" s="103"/>
      <c r="P346" s="103">
        <f>IF(VLOOKUP(Tabela1[[#This Row],[Koda predmeta]],Tabela13[[Course/Subject code]:[Note]],9,FALSE)&gt;0,VLOOKUP(Tabela1[[#This Row],[Koda predmeta]],Tabela13[[Course/Subject code]:[Note]],9,FALSE),"")</f>
        <v>9</v>
      </c>
      <c r="Q346" s="103">
        <f>IFERROR(Tabela1[[#This Row],[Kvote na predmetu]]-COUNTIFS(L:L,Tabela1[[#This Row],[Koda predmeta]],O:O,""),"")</f>
        <v>0</v>
      </c>
      <c r="R346" s="106"/>
      <c r="S346" s="106" t="str">
        <f>VLOOKUP(Tabela1[[#This Row],[Koda predmeta]],Tabela13[[Course/Subject code]:[Note]],4,FALSE)</f>
        <v>Department of English and American Studies</v>
      </c>
      <c r="T346" s="106" t="str">
        <f>VLOOKUP(Tabela1[[#This Row],[Koda predmeta]],Tabela13[[Course/Subject code]:[Note]],7,FALSE)</f>
        <v>Winter</v>
      </c>
      <c r="U346" s="106" t="str">
        <f>VLOOKUP(Tabela1[[#This Row],[Koda predmeta]],Tabela13[[Course/Subject code]:[Note]],10,FALSE)</f>
        <v>Only students of English</v>
      </c>
      <c r="V346" s="106">
        <f>VLOOKUP(Tabela1[[#This Row],[Koda predmeta]],Tabela13[[Course/Subject code]:[Note]],11,FALSE)</f>
        <v>0</v>
      </c>
      <c r="W346" s="124"/>
    </row>
    <row r="347" spans="1:23" s="105" customFormat="1" hidden="1" x14ac:dyDescent="0.25">
      <c r="A347" s="96"/>
      <c r="B347" s="97" t="s">
        <v>1213</v>
      </c>
      <c r="C347" s="98" t="s">
        <v>3023</v>
      </c>
      <c r="D347" s="98" t="s">
        <v>3024</v>
      </c>
      <c r="E347" s="97" t="s">
        <v>3026</v>
      </c>
      <c r="F347" s="99" t="s">
        <v>2727</v>
      </c>
      <c r="G347" s="97" t="s">
        <v>3025</v>
      </c>
      <c r="H347" s="97" t="str">
        <f>VLOOKUP(Tabela1[[#This Row],[Fakulteta koda]],Sporazumi!$C$2:$K$237,2,FALSE)</f>
        <v xml:space="preserve">UNIVERSIDAD DE GRANADA </v>
      </c>
      <c r="I347" s="98" t="s">
        <v>1763</v>
      </c>
      <c r="J347" s="97" t="s">
        <v>1249</v>
      </c>
      <c r="K347" s="100">
        <f>VLOOKUP(Tabela1[[#This Row],[Fakulteta koda]],Sporazumi!$C$2:$K$237,9,FALSE)</f>
        <v>2</v>
      </c>
      <c r="L347" s="100" t="s">
        <v>241</v>
      </c>
      <c r="M347" s="97" t="str">
        <f>VLOOKUP(Tabela1[[#This Row],[Koda predmeta]],Tabela13[[Course/Subject code]:[Note]],2,FALSE)</f>
        <v>POUČEVANJE ANGLEŠČINE NA ZGODNJI STOPNJI OŠ</v>
      </c>
      <c r="N347" s="97" t="str">
        <f>VLOOKUP(Tabela1[[#This Row],[Koda predmeta]],Tabela13[[Course/Subject code]:[Note]],3,FALSE)</f>
        <v>TEACHING ENGLISH AT THE PRIMARY LEVEL</v>
      </c>
      <c r="O347" s="101"/>
      <c r="P347" s="102">
        <f>IF(VLOOKUP(Tabela1[[#This Row],[Koda predmeta]],Tabela13[[Course/Subject code]:[Note]],9,FALSE)&gt;0,VLOOKUP(Tabela1[[#This Row],[Koda predmeta]],Tabela13[[Course/Subject code]:[Note]],9,FALSE),"")</f>
        <v>3</v>
      </c>
      <c r="Q347" s="103">
        <f>IFERROR(Tabela1[[#This Row],[Kvote na predmetu]]-COUNTIFS(L:L,Tabela1[[#This Row],[Koda predmeta]],O:O,""),"")</f>
        <v>2</v>
      </c>
      <c r="R347" s="97"/>
      <c r="S347" s="97" t="str">
        <f>VLOOKUP(Tabela1[[#This Row],[Koda predmeta]],Tabela13[[Course/Subject code]:[Note]],4,FALSE)</f>
        <v>Department of English and American Studies</v>
      </c>
      <c r="T347" s="97" t="str">
        <f>VLOOKUP(Tabela1[[#This Row],[Koda predmeta]],Tabela13[[Course/Subject code]:[Note]],7,FALSE)</f>
        <v>Winter</v>
      </c>
      <c r="U347" s="97" t="str">
        <f>VLOOKUP(Tabela1[[#This Row],[Koda predmeta]],Tabela13[[Course/Subject code]:[Note]],10,FALSE)</f>
        <v>Only master level students of English. Lecturer Kirsten Hempkin.</v>
      </c>
      <c r="V347" s="97" t="str">
        <f>VLOOKUP(Tabela1[[#This Row],[Koda predmeta]],Tabela13[[Course/Subject code]:[Note]],11,FALSE)</f>
        <v>Elective course. Subject to availability at the beginning of the semester.</v>
      </c>
      <c r="W347" s="104"/>
    </row>
    <row r="348" spans="1:23" s="105" customFormat="1" x14ac:dyDescent="0.25">
      <c r="A348" s="234"/>
      <c r="B348" s="159" t="s">
        <v>1213</v>
      </c>
      <c r="C348" s="85" t="s">
        <v>2963</v>
      </c>
      <c r="D348" s="85" t="s">
        <v>2962</v>
      </c>
      <c r="E348" s="156" t="str">
        <f>IFERROR(VLOOKUP(Tabela1[[#This Row],[Priimek]],'Seznam prijav AIPS'!$F$2:$W$100,11,FALSE),"")</f>
        <v>anastasija.simic@icloud.com</v>
      </c>
      <c r="F348" s="160" t="s">
        <v>2971</v>
      </c>
      <c r="G348" s="159" t="s">
        <v>3053</v>
      </c>
      <c r="H348" s="159" t="s">
        <v>2972</v>
      </c>
      <c r="I348" s="159" t="s">
        <v>2002</v>
      </c>
      <c r="J348" s="159" t="s">
        <v>3054</v>
      </c>
      <c r="K348" s="159" t="e">
        <f>VLOOKUP(Tabela1[[#This Row],[Fakulteta koda]],Sporazumi!$C$2:$K$237,9,FALSE)</f>
        <v>#N/A</v>
      </c>
      <c r="L348" s="161" t="s">
        <v>33</v>
      </c>
      <c r="M348" s="159" t="str">
        <f>VLOOKUP(Tabela1[[#This Row],[Koda predmeta]],Tabela13[[Course/Subject code]:[Note]],2,FALSE)</f>
        <v>SODOBNI ANGLEŠKI LITERARNI TOKOVI</v>
      </c>
      <c r="N348" s="159" t="str">
        <f>VLOOKUP(Tabela1[[#This Row],[Koda predmeta]],Tabela13[[Course/Subject code]:[Note]],3,FALSE)</f>
        <v>MODERN DEVELOPMENTS IN ENGLISH LITERATURE</v>
      </c>
      <c r="O348" s="92" t="s">
        <v>2219</v>
      </c>
      <c r="P348" s="92">
        <f>IF(VLOOKUP(Tabela1[[#This Row],[Koda predmeta]],Tabela13[[Course/Subject code]:[Note]],9,FALSE)&gt;0,VLOOKUP(Tabela1[[#This Row],[Koda predmeta]],Tabela13[[Course/Subject code]:[Note]],9,FALSE),"")</f>
        <v>9</v>
      </c>
      <c r="Q348" s="92">
        <f>IFERROR(Tabela1[[#This Row],[Kvote na predmetu]]-COUNTIFS(L:L,Tabela1[[#This Row],[Koda predmeta]],O:O,""),"")</f>
        <v>0</v>
      </c>
      <c r="R348" s="159"/>
      <c r="S348" s="159" t="str">
        <f>VLOOKUP(Tabela1[[#This Row],[Koda predmeta]],Tabela13[[Course/Subject code]:[Note]],4,FALSE)</f>
        <v>Department of English and American Studies</v>
      </c>
      <c r="T348" s="159" t="str">
        <f>VLOOKUP(Tabela1[[#This Row],[Koda predmeta]],Tabela13[[Course/Subject code]:[Note]],7,FALSE)</f>
        <v>Winter</v>
      </c>
      <c r="U348" s="159" t="str">
        <f>VLOOKUP(Tabela1[[#This Row],[Koda predmeta]],Tabela13[[Course/Subject code]:[Note]],10,FALSE)</f>
        <v>Only students of English</v>
      </c>
      <c r="V348" s="159">
        <f>VLOOKUP(Tabela1[[#This Row],[Koda predmeta]],Tabela13[[Course/Subject code]:[Note]],11,FALSE)</f>
        <v>0</v>
      </c>
      <c r="W348" s="254"/>
    </row>
    <row r="349" spans="1:23" s="23" customFormat="1" hidden="1" x14ac:dyDescent="0.25">
      <c r="A349" s="49">
        <v>9</v>
      </c>
      <c r="B349" s="17" t="s">
        <v>1209</v>
      </c>
      <c r="C349" s="18" t="s">
        <v>1761</v>
      </c>
      <c r="D349" s="18" t="s">
        <v>1762</v>
      </c>
      <c r="E349" s="17" t="str">
        <f>IFERROR(VLOOKUP(Tabela1[[#This Row],[Priimek]],'Seznam prijav AIPS'!$F$2:$W$100,11,FALSE),"")</f>
        <v/>
      </c>
      <c r="F349" s="19" t="s">
        <v>1764</v>
      </c>
      <c r="G349" s="17" t="s">
        <v>1766</v>
      </c>
      <c r="H349" s="17" t="s">
        <v>1765</v>
      </c>
      <c r="I349" s="18" t="s">
        <v>1763</v>
      </c>
      <c r="J349" s="17" t="s">
        <v>1249</v>
      </c>
      <c r="K349" s="20" t="s">
        <v>1755</v>
      </c>
      <c r="L349" s="18" t="s">
        <v>709</v>
      </c>
      <c r="M349" s="17" t="str">
        <f>VLOOKUP(Tabela1[[#This Row],[Koda predmeta]],Tabela13[[Course/Subject code]:[Note]],2,FALSE)</f>
        <v>KVANTITATIVNE METODE V GEOGRAFIJI</v>
      </c>
      <c r="N349" s="17" t="str">
        <f>VLOOKUP(Tabela1[[#This Row],[Koda predmeta]],Tabela13[[Course/Subject code]:[Note]],3,FALSE)</f>
        <v>QUANTITATIVE METHODS IN GEOGRAPHY</v>
      </c>
      <c r="O349" s="21"/>
      <c r="P349" s="22" t="str">
        <f>IF(VLOOKUP(Tabela1[[#This Row],[Koda predmeta]],Tabela13[[Course/Subject code]:[Note]],9,FALSE)&gt;0,VLOOKUP(Tabela1[[#This Row],[Koda predmeta]],Tabela13[[Course/Subject code]:[Note]],9,FALSE),"")</f>
        <v/>
      </c>
      <c r="Q349" s="22" t="str">
        <f>IFERROR(Tabela1[[#This Row],[Kvote na predmetu]]-COUNTIFS(L:L,Tabela1[[#This Row],[Koda predmeta]],O:O,""),"")</f>
        <v/>
      </c>
      <c r="R349" s="17"/>
      <c r="S349" s="17" t="str">
        <f>VLOOKUP(Tabela1[[#This Row],[Koda predmeta]],Tabela13[[Course/Subject code]:[Note]],4,FALSE)</f>
        <v>Department of Geography</v>
      </c>
      <c r="T349" s="17" t="str">
        <f>VLOOKUP(Tabela1[[#This Row],[Koda predmeta]],Tabela13[[Course/Subject code]:[Note]],7,FALSE)</f>
        <v>Winter</v>
      </c>
      <c r="U349" s="17">
        <f>VLOOKUP(Tabela1[[#This Row],[Koda predmeta]],Tabela13[[Course/Subject code]:[Note]],10,FALSE)</f>
        <v>0</v>
      </c>
      <c r="V349" s="17">
        <f>VLOOKUP(Tabela1[[#This Row],[Koda predmeta]],Tabela13[[Course/Subject code]:[Note]],11,FALSE)</f>
        <v>0</v>
      </c>
      <c r="W349" s="41"/>
    </row>
    <row r="350" spans="1:23" s="23" customFormat="1" x14ac:dyDescent="0.25">
      <c r="A350" s="49"/>
      <c r="B350" s="17" t="s">
        <v>1213</v>
      </c>
      <c r="C350" s="18" t="s">
        <v>2095</v>
      </c>
      <c r="D350" s="18" t="s">
        <v>2094</v>
      </c>
      <c r="E350" s="17" t="str">
        <f>IFERROR(VLOOKUP(Tabela1[[#This Row],[Priimek]],'Seznam prijav AIPS'!$F$2:$W$100,11,FALSE),"")</f>
        <v>okmenevin48@gmail.com</v>
      </c>
      <c r="F350" s="19" t="s">
        <v>1707</v>
      </c>
      <c r="G350" s="17" t="s">
        <v>2190</v>
      </c>
      <c r="H350" s="43" t="str">
        <f>VLOOKUP(Tabela1[[#This Row],[Fakulteta koda]],Sporazumi!$C$2:$K$237,2,FALSE)</f>
        <v>PAMUKKALE UNIVERSITESI</v>
      </c>
      <c r="I350" s="18" t="s">
        <v>1760</v>
      </c>
      <c r="J350" s="43" t="str">
        <f>VLOOKUP(Tabela1[[#This Row],[Fakulteta koda]],Sporazumi!$C$2:$K$237,6,FALSE)</f>
        <v>Language acquisition</v>
      </c>
      <c r="K350" s="46">
        <f>VLOOKUP(Tabela1[[#This Row],[Fakulteta koda]],Sporazumi!$C$2:$K$237,9,FALSE)</f>
        <v>6</v>
      </c>
      <c r="L350" s="18" t="s">
        <v>33</v>
      </c>
      <c r="M350" s="17" t="str">
        <f>VLOOKUP(Tabela1[[#This Row],[Koda predmeta]],Tabela13[[Course/Subject code]:[Note]],2,FALSE)</f>
        <v>SODOBNI ANGLEŠKI LITERARNI TOKOVI</v>
      </c>
      <c r="N350" s="17" t="str">
        <f>VLOOKUP(Tabela1[[#This Row],[Koda predmeta]],Tabela13[[Course/Subject code]:[Note]],3,FALSE)</f>
        <v>MODERN DEVELOPMENTS IN ENGLISH LITERATURE</v>
      </c>
      <c r="O350" s="22"/>
      <c r="P350" s="22">
        <f>IF(VLOOKUP(Tabela1[[#This Row],[Koda predmeta]],Tabela13[[Course/Subject code]:[Note]],9,FALSE)&gt;0,VLOOKUP(Tabela1[[#This Row],[Koda predmeta]],Tabela13[[Course/Subject code]:[Note]],9,FALSE),"")</f>
        <v>9</v>
      </c>
      <c r="Q350" s="22">
        <f>IFERROR(Tabela1[[#This Row],[Kvote na predmetu]]-COUNTIFS(L:L,Tabela1[[#This Row],[Koda predmeta]],O:O,""),"")</f>
        <v>0</v>
      </c>
      <c r="R350" s="17"/>
      <c r="S350" s="17" t="str">
        <f>VLOOKUP(Tabela1[[#This Row],[Koda predmeta]],Tabela13[[Course/Subject code]:[Note]],4,FALSE)</f>
        <v>Department of English and American Studies</v>
      </c>
      <c r="T350" s="17" t="str">
        <f>VLOOKUP(Tabela1[[#This Row],[Koda predmeta]],Tabela13[[Course/Subject code]:[Note]],7,FALSE)</f>
        <v>Winter</v>
      </c>
      <c r="U350" s="17" t="str">
        <f>VLOOKUP(Tabela1[[#This Row],[Koda predmeta]],Tabela13[[Course/Subject code]:[Note]],10,FALSE)</f>
        <v>Only students of English</v>
      </c>
      <c r="V350" s="17">
        <f>VLOOKUP(Tabela1[[#This Row],[Koda predmeta]],Tabela13[[Course/Subject code]:[Note]],11,FALSE)</f>
        <v>0</v>
      </c>
      <c r="W350" s="41"/>
    </row>
    <row r="351" spans="1:23" s="109" customFormat="1" hidden="1" x14ac:dyDescent="0.25">
      <c r="A351" s="49"/>
      <c r="B351" s="17" t="s">
        <v>1213</v>
      </c>
      <c r="C351" s="17" t="s">
        <v>2621</v>
      </c>
      <c r="D351" s="17" t="s">
        <v>2620</v>
      </c>
      <c r="E351" s="17" t="str">
        <f>IFERROR(VLOOKUP(Tabela1[[#This Row],[Priimek]],'Seznam prijav AIPS'!$F$2:$W$100,11,FALSE),"")</f>
        <v>Hempels@students.uni-marburg.de</v>
      </c>
      <c r="F351" s="19" t="s">
        <v>2693</v>
      </c>
      <c r="G351" s="17"/>
      <c r="H351" s="43" t="str">
        <f>VLOOKUP(Tabela1[[#This Row],[Fakulteta koda]],Sporazumi!$C$2:$K$237,2,FALSE)</f>
        <v>PHILIPPS UNIVERSITAET MARBURG</v>
      </c>
      <c r="I351" s="17" t="s">
        <v>2590</v>
      </c>
      <c r="J351" s="43" t="str">
        <f>VLOOKUP(Tabela1[[#This Row],[Fakulteta koda]],Sporazumi!$C$2:$K$237,6,FALSE)</f>
        <v>Environmental sciences</v>
      </c>
      <c r="K351" s="43">
        <f>VLOOKUP(Tabela1[[#This Row],[Fakulteta koda]],Sporazumi!$C$2:$K$237,9,FALSE)</f>
        <v>4</v>
      </c>
      <c r="L351" s="20" t="s">
        <v>685</v>
      </c>
      <c r="M351" s="17" t="str">
        <f>VLOOKUP(Tabela1[[#This Row],[Koda predmeta]],Tabela13[[Course/Subject code]:[Note]],2,FALSE)</f>
        <v>GEOGRAFIJA NASELIJ</v>
      </c>
      <c r="N351" s="17" t="str">
        <f>VLOOKUP(Tabela1[[#This Row],[Koda predmeta]],Tabela13[[Course/Subject code]:[Note]],3,FALSE)</f>
        <v>GEOGRAPHY OF SETTLEMENTS</v>
      </c>
      <c r="O351" s="22"/>
      <c r="P351" s="22" t="str">
        <f>IF(VLOOKUP(Tabela1[[#This Row],[Koda predmeta]],Tabela13[[Course/Subject code]:[Note]],9,FALSE)&gt;0,VLOOKUP(Tabela1[[#This Row],[Koda predmeta]],Tabela13[[Course/Subject code]:[Note]],9,FALSE),"")</f>
        <v/>
      </c>
      <c r="Q351" s="22" t="str">
        <f>IFERROR(Tabela1[[#This Row],[Kvote na predmetu]]-COUNTIFS(L:L,Tabela1[[#This Row],[Koda predmeta]],O:O,""),"")</f>
        <v/>
      </c>
      <c r="R351" s="17"/>
      <c r="S351" s="17" t="str">
        <f>VLOOKUP(Tabela1[[#This Row],[Koda predmeta]],Tabela13[[Course/Subject code]:[Note]],4,FALSE)</f>
        <v>Department of Geography</v>
      </c>
      <c r="T351" s="17" t="str">
        <f>VLOOKUP(Tabela1[[#This Row],[Koda predmeta]],Tabela13[[Course/Subject code]:[Note]],7,FALSE)</f>
        <v>Winter</v>
      </c>
      <c r="U351" s="17">
        <f>VLOOKUP(Tabela1[[#This Row],[Koda predmeta]],Tabela13[[Course/Subject code]:[Note]],10,FALSE)</f>
        <v>0</v>
      </c>
      <c r="V351" s="17">
        <f>VLOOKUP(Tabela1[[#This Row],[Koda predmeta]],Tabela13[[Course/Subject code]:[Note]],11,FALSE)</f>
        <v>0</v>
      </c>
      <c r="W351" s="41"/>
    </row>
    <row r="352" spans="1:23" hidden="1" x14ac:dyDescent="0.25">
      <c r="A352" s="49"/>
      <c r="B352" s="17" t="s">
        <v>1213</v>
      </c>
      <c r="C352" s="17" t="s">
        <v>2621</v>
      </c>
      <c r="D352" s="17" t="s">
        <v>2620</v>
      </c>
      <c r="E352" s="17" t="str">
        <f>IFERROR(VLOOKUP(Tabela1[[#This Row],[Priimek]],'Seznam prijav AIPS'!$F$2:$W$100,11,FALSE),"")</f>
        <v>Hempels@students.uni-marburg.de</v>
      </c>
      <c r="F352" s="19" t="s">
        <v>2693</v>
      </c>
      <c r="G352" s="17"/>
      <c r="H352" s="43" t="str">
        <f>VLOOKUP(Tabela1[[#This Row],[Fakulteta koda]],Sporazumi!$C$2:$K$237,2,FALSE)</f>
        <v>PHILIPPS UNIVERSITAET MARBURG</v>
      </c>
      <c r="I352" s="17" t="s">
        <v>2590</v>
      </c>
      <c r="J352" s="43" t="str">
        <f>VLOOKUP(Tabela1[[#This Row],[Fakulteta koda]],Sporazumi!$C$2:$K$237,6,FALSE)</f>
        <v>Environmental sciences</v>
      </c>
      <c r="K352" s="43">
        <f>VLOOKUP(Tabela1[[#This Row],[Fakulteta koda]],Sporazumi!$C$2:$K$237,9,FALSE)</f>
        <v>4</v>
      </c>
      <c r="L352" s="20" t="s">
        <v>565</v>
      </c>
      <c r="M352" s="17" t="str">
        <f>VLOOKUP(Tabela1[[#This Row],[Koda predmeta]],Tabela13[[Course/Subject code]:[Note]],2,FALSE)</f>
        <v>TEMELJNE ZGODOVINSKE VEDE</v>
      </c>
      <c r="N352" s="17" t="str">
        <f>VLOOKUP(Tabela1[[#This Row],[Koda predmeta]],Tabela13[[Course/Subject code]:[Note]],3,FALSE)</f>
        <v>HISTORICAL AUXILIARY SCIENCES</v>
      </c>
      <c r="O352" s="22"/>
      <c r="P352" s="22" t="str">
        <f>IF(VLOOKUP(Tabela1[[#This Row],[Koda predmeta]],Tabela13[[Course/Subject code]:[Note]],9,FALSE)&gt;0,VLOOKUP(Tabela1[[#This Row],[Koda predmeta]],Tabela13[[Course/Subject code]:[Note]],9,FALSE),"")</f>
        <v/>
      </c>
      <c r="Q352" s="22" t="str">
        <f>IFERROR(Tabela1[[#This Row],[Kvote na predmetu]]-COUNTIFS(L:L,Tabela1[[#This Row],[Koda predmeta]],O:O,""),"")</f>
        <v/>
      </c>
      <c r="R352" s="17"/>
      <c r="S352" s="17" t="str">
        <f>VLOOKUP(Tabela1[[#This Row],[Koda predmeta]],Tabela13[[Course/Subject code]:[Note]],4,FALSE)</f>
        <v>Department of History</v>
      </c>
      <c r="T352" s="17" t="str">
        <f>VLOOKUP(Tabela1[[#This Row],[Koda predmeta]],Tabela13[[Course/Subject code]:[Note]],7,FALSE)</f>
        <v>Winter</v>
      </c>
      <c r="U352" s="17" t="str">
        <f>VLOOKUP(Tabela1[[#This Row],[Koda predmeta]],Tabela13[[Course/Subject code]:[Note]],10,FALSE)</f>
        <v>Individual consultations in English</v>
      </c>
      <c r="V352" s="17">
        <f>VLOOKUP(Tabela1[[#This Row],[Koda predmeta]],Tabela13[[Course/Subject code]:[Note]],11,FALSE)</f>
        <v>0</v>
      </c>
      <c r="W352" s="41"/>
    </row>
    <row r="353" spans="1:23" hidden="1" x14ac:dyDescent="0.25">
      <c r="A353" s="49"/>
      <c r="B353" s="17" t="s">
        <v>1213</v>
      </c>
      <c r="C353" s="17" t="s">
        <v>2621</v>
      </c>
      <c r="D353" s="17" t="s">
        <v>2620</v>
      </c>
      <c r="E353" s="17" t="str">
        <f>IFERROR(VLOOKUP(Tabela1[[#This Row],[Priimek]],'Seznam prijav AIPS'!$F$2:$W$100,11,FALSE),"")</f>
        <v>Hempels@students.uni-marburg.de</v>
      </c>
      <c r="F353" s="19" t="s">
        <v>2693</v>
      </c>
      <c r="G353" s="17"/>
      <c r="H353" s="43" t="str">
        <f>VLOOKUP(Tabela1[[#This Row],[Fakulteta koda]],Sporazumi!$C$2:$K$237,2,FALSE)</f>
        <v>PHILIPPS UNIVERSITAET MARBURG</v>
      </c>
      <c r="I353" s="17" t="s">
        <v>2590</v>
      </c>
      <c r="J353" s="43" t="str">
        <f>VLOOKUP(Tabela1[[#This Row],[Fakulteta koda]],Sporazumi!$C$2:$K$237,6,FALSE)</f>
        <v>Environmental sciences</v>
      </c>
      <c r="K353" s="43">
        <f>VLOOKUP(Tabela1[[#This Row],[Fakulteta koda]],Sporazumi!$C$2:$K$237,9,FALSE)</f>
        <v>4</v>
      </c>
      <c r="L353" s="20" t="s">
        <v>557</v>
      </c>
      <c r="M353" s="17" t="str">
        <f>VLOOKUP(Tabela1[[#This Row],[Koda predmeta]],Tabela13[[Course/Subject code]:[Note]],2,FALSE)</f>
        <v>NEEVROPSKA ZGODOVINA ZGODNJEGA NOVEGA VEKA</v>
      </c>
      <c r="N353" s="17" t="str">
        <f>VLOOKUP(Tabela1[[#This Row],[Koda predmeta]],Tabela13[[Course/Subject code]:[Note]],3,FALSE)</f>
        <v>NON-EUROPEAN HISTORY IN THE EARLY MODERN PERIOD</v>
      </c>
      <c r="O353" s="22"/>
      <c r="P353" s="22" t="str">
        <f>IF(VLOOKUP(Tabela1[[#This Row],[Koda predmeta]],Tabela13[[Course/Subject code]:[Note]],9,FALSE)&gt;0,VLOOKUP(Tabela1[[#This Row],[Koda predmeta]],Tabela13[[Course/Subject code]:[Note]],9,FALSE),"")</f>
        <v/>
      </c>
      <c r="Q353" s="22" t="str">
        <f>IFERROR(Tabela1[[#This Row],[Kvote na predmetu]]-COUNTIFS(L:L,Tabela1[[#This Row],[Koda predmeta]],O:O,""),"")</f>
        <v/>
      </c>
      <c r="R353" s="17"/>
      <c r="S353" s="17" t="str">
        <f>VLOOKUP(Tabela1[[#This Row],[Koda predmeta]],Tabela13[[Course/Subject code]:[Note]],4,FALSE)</f>
        <v>Department of History</v>
      </c>
      <c r="T353" s="17" t="str">
        <f>VLOOKUP(Tabela1[[#This Row],[Koda predmeta]],Tabela13[[Course/Subject code]:[Note]],7,FALSE)</f>
        <v>Winter</v>
      </c>
      <c r="U353" s="17" t="str">
        <f>VLOOKUP(Tabela1[[#This Row],[Koda predmeta]],Tabela13[[Course/Subject code]:[Note]],10,FALSE)</f>
        <v>Individual consultations in English</v>
      </c>
      <c r="V353" s="17">
        <f>VLOOKUP(Tabela1[[#This Row],[Koda predmeta]],Tabela13[[Course/Subject code]:[Note]],11,FALSE)</f>
        <v>0</v>
      </c>
      <c r="W353" s="41"/>
    </row>
    <row r="354" spans="1:23" hidden="1" x14ac:dyDescent="0.25">
      <c r="A354" s="49"/>
      <c r="B354" s="17" t="s">
        <v>1213</v>
      </c>
      <c r="C354" s="17" t="s">
        <v>2621</v>
      </c>
      <c r="D354" s="17" t="s">
        <v>2620</v>
      </c>
      <c r="E354" s="17" t="str">
        <f>IFERROR(VLOOKUP(Tabela1[[#This Row],[Priimek]],'Seznam prijav AIPS'!$F$2:$W$100,11,FALSE),"")</f>
        <v>Hempels@students.uni-marburg.de</v>
      </c>
      <c r="F354" s="19" t="s">
        <v>2693</v>
      </c>
      <c r="G354" s="17"/>
      <c r="H354" s="43" t="str">
        <f>VLOOKUP(Tabela1[[#This Row],[Fakulteta koda]],Sporazumi!$C$2:$K$237,2,FALSE)</f>
        <v>PHILIPPS UNIVERSITAET MARBURG</v>
      </c>
      <c r="I354" s="17" t="s">
        <v>2590</v>
      </c>
      <c r="J354" s="43" t="str">
        <f>VLOOKUP(Tabela1[[#This Row],[Fakulteta koda]],Sporazumi!$C$2:$K$237,6,FALSE)</f>
        <v>Environmental sciences</v>
      </c>
      <c r="K354" s="43">
        <f>VLOOKUP(Tabela1[[#This Row],[Fakulteta koda]],Sporazumi!$C$2:$K$237,9,FALSE)</f>
        <v>4</v>
      </c>
      <c r="L354" s="20" t="s">
        <v>665</v>
      </c>
      <c r="M354" s="17" t="str">
        <f>VLOOKUP(Tabela1[[#This Row],[Koda predmeta]],Tabela13[[Course/Subject code]:[Note]],2,FALSE)</f>
        <v>PLANETARNA GEOGRAFIJA</v>
      </c>
      <c r="N354" s="17" t="str">
        <f>VLOOKUP(Tabela1[[#This Row],[Koda predmeta]],Tabela13[[Course/Subject code]:[Note]],3,FALSE)</f>
        <v>PLANETARY GEOGRAPHY</v>
      </c>
      <c r="O354" s="22"/>
      <c r="P354" s="22" t="str">
        <f>IF(VLOOKUP(Tabela1[[#This Row],[Koda predmeta]],Tabela13[[Course/Subject code]:[Note]],9,FALSE)&gt;0,VLOOKUP(Tabela1[[#This Row],[Koda predmeta]],Tabela13[[Course/Subject code]:[Note]],9,FALSE),"")</f>
        <v/>
      </c>
      <c r="Q354" s="22" t="str">
        <f>IFERROR(Tabela1[[#This Row],[Kvote na predmetu]]-COUNTIFS(L:L,Tabela1[[#This Row],[Koda predmeta]],O:O,""),"")</f>
        <v/>
      </c>
      <c r="R354" s="17"/>
      <c r="S354" s="17" t="str">
        <f>VLOOKUP(Tabela1[[#This Row],[Koda predmeta]],Tabela13[[Course/Subject code]:[Note]],4,FALSE)</f>
        <v>Department of Geography</v>
      </c>
      <c r="T354" s="17" t="str">
        <f>VLOOKUP(Tabela1[[#This Row],[Koda predmeta]],Tabela13[[Course/Subject code]:[Note]],7,FALSE)</f>
        <v>Winter</v>
      </c>
      <c r="U354" s="17">
        <f>VLOOKUP(Tabela1[[#This Row],[Koda predmeta]],Tabela13[[Course/Subject code]:[Note]],10,FALSE)</f>
        <v>0</v>
      </c>
      <c r="V354" s="17">
        <f>VLOOKUP(Tabela1[[#This Row],[Koda predmeta]],Tabela13[[Course/Subject code]:[Note]],11,FALSE)</f>
        <v>0</v>
      </c>
      <c r="W354" s="41"/>
    </row>
    <row r="355" spans="1:23" s="17" customFormat="1" hidden="1" x14ac:dyDescent="0.25">
      <c r="A355" s="49"/>
      <c r="B355" s="17" t="s">
        <v>1213</v>
      </c>
      <c r="C355" s="17" t="s">
        <v>2621</v>
      </c>
      <c r="D355" s="17" t="s">
        <v>2620</v>
      </c>
      <c r="E355" s="17" t="str">
        <f>IFERROR(VLOOKUP(Tabela1[[#This Row],[Priimek]],'Seznam prijav AIPS'!$F$2:$W$100,11,FALSE),"")</f>
        <v>Hempels@students.uni-marburg.de</v>
      </c>
      <c r="F355" s="19" t="s">
        <v>2693</v>
      </c>
      <c r="H355" s="43" t="str">
        <f>VLOOKUP(Tabela1[[#This Row],[Fakulteta koda]],Sporazumi!$C$2:$K$237,2,FALSE)</f>
        <v>PHILIPPS UNIVERSITAET MARBURG</v>
      </c>
      <c r="I355" s="17" t="s">
        <v>2590</v>
      </c>
      <c r="J355" s="43" t="str">
        <f>VLOOKUP(Tabela1[[#This Row],[Fakulteta koda]],Sporazumi!$C$2:$K$237,6,FALSE)</f>
        <v>Environmental sciences</v>
      </c>
      <c r="K355" s="43">
        <f>VLOOKUP(Tabela1[[#This Row],[Fakulteta koda]],Sporazumi!$C$2:$K$237,9,FALSE)</f>
        <v>4</v>
      </c>
      <c r="L355" s="20" t="s">
        <v>709</v>
      </c>
      <c r="M355" s="17" t="str">
        <f>VLOOKUP(Tabela1[[#This Row],[Koda predmeta]],Tabela13[[Course/Subject code]:[Note]],2,FALSE)</f>
        <v>KVANTITATIVNE METODE V GEOGRAFIJI</v>
      </c>
      <c r="N355" s="17" t="str">
        <f>VLOOKUP(Tabela1[[#This Row],[Koda predmeta]],Tabela13[[Course/Subject code]:[Note]],3,FALSE)</f>
        <v>QUANTITATIVE METHODS IN GEOGRAPHY</v>
      </c>
      <c r="O355" s="22"/>
      <c r="P355" s="22" t="str">
        <f>IF(VLOOKUP(Tabela1[[#This Row],[Koda predmeta]],Tabela13[[Course/Subject code]:[Note]],9,FALSE)&gt;0,VLOOKUP(Tabela1[[#This Row],[Koda predmeta]],Tabela13[[Course/Subject code]:[Note]],9,FALSE),"")</f>
        <v/>
      </c>
      <c r="Q355" s="22" t="str">
        <f>IFERROR(Tabela1[[#This Row],[Kvote na predmetu]]-COUNTIFS(L:L,Tabela1[[#This Row],[Koda predmeta]],O:O,""),"")</f>
        <v/>
      </c>
      <c r="S355" s="17" t="str">
        <f>VLOOKUP(Tabela1[[#This Row],[Koda predmeta]],Tabela13[[Course/Subject code]:[Note]],4,FALSE)</f>
        <v>Department of Geography</v>
      </c>
      <c r="T355" s="17" t="str">
        <f>VLOOKUP(Tabela1[[#This Row],[Koda predmeta]],Tabela13[[Course/Subject code]:[Note]],7,FALSE)</f>
        <v>Winter</v>
      </c>
      <c r="U355" s="17">
        <f>VLOOKUP(Tabela1[[#This Row],[Koda predmeta]],Tabela13[[Course/Subject code]:[Note]],10,FALSE)</f>
        <v>0</v>
      </c>
      <c r="V355" s="17">
        <f>VLOOKUP(Tabela1[[#This Row],[Koda predmeta]],Tabela13[[Course/Subject code]:[Note]],11,FALSE)</f>
        <v>0</v>
      </c>
      <c r="W355" s="41"/>
    </row>
    <row r="356" spans="1:23" s="105" customFormat="1" hidden="1" x14ac:dyDescent="0.25">
      <c r="A356" s="49"/>
      <c r="B356" s="17" t="s">
        <v>1213</v>
      </c>
      <c r="C356" s="17" t="s">
        <v>2621</v>
      </c>
      <c r="D356" s="17" t="s">
        <v>2620</v>
      </c>
      <c r="E356" s="17" t="str">
        <f>IFERROR(VLOOKUP(Tabela1[[#This Row],[Priimek]],'Seznam prijav AIPS'!$F$2:$W$100,11,FALSE),"")</f>
        <v>Hempels@students.uni-marburg.de</v>
      </c>
      <c r="F356" s="19" t="s">
        <v>2693</v>
      </c>
      <c r="G356" s="17"/>
      <c r="H356" s="43" t="str">
        <f>VLOOKUP(Tabela1[[#This Row],[Fakulteta koda]],Sporazumi!$C$2:$K$237,2,FALSE)</f>
        <v>PHILIPPS UNIVERSITAET MARBURG</v>
      </c>
      <c r="I356" s="17" t="s">
        <v>2590</v>
      </c>
      <c r="J356" s="43" t="str">
        <f>VLOOKUP(Tabela1[[#This Row],[Fakulteta koda]],Sporazumi!$C$2:$K$237,6,FALSE)</f>
        <v>Environmental sciences</v>
      </c>
      <c r="K356" s="43">
        <f>VLOOKUP(Tabela1[[#This Row],[Fakulteta koda]],Sporazumi!$C$2:$K$237,9,FALSE)</f>
        <v>4</v>
      </c>
      <c r="L356" s="20" t="s">
        <v>753</v>
      </c>
      <c r="M356" s="17" t="str">
        <f>VLOOKUP(Tabela1[[#This Row],[Koda predmeta]],Tabela13[[Course/Subject code]:[Note]],2,FALSE)</f>
        <v>REGIONALNA GEOGRAFIJA AZIJE</v>
      </c>
      <c r="N356" s="17" t="str">
        <f>VLOOKUP(Tabela1[[#This Row],[Koda predmeta]],Tabela13[[Course/Subject code]:[Note]],3,FALSE)</f>
        <v>REGIONAL GEOGRAPHY OF ASIA</v>
      </c>
      <c r="O356" s="22"/>
      <c r="P356" s="22" t="str">
        <f>IF(VLOOKUP(Tabela1[[#This Row],[Koda predmeta]],Tabela13[[Course/Subject code]:[Note]],9,FALSE)&gt;0,VLOOKUP(Tabela1[[#This Row],[Koda predmeta]],Tabela13[[Course/Subject code]:[Note]],9,FALSE),"")</f>
        <v/>
      </c>
      <c r="Q356" s="22" t="str">
        <f>IFERROR(Tabela1[[#This Row],[Kvote na predmetu]]-COUNTIFS(L:L,Tabela1[[#This Row],[Koda predmeta]],O:O,""),"")</f>
        <v/>
      </c>
      <c r="R356" s="17"/>
      <c r="S356" s="17" t="str">
        <f>VLOOKUP(Tabela1[[#This Row],[Koda predmeta]],Tabela13[[Course/Subject code]:[Note]],4,FALSE)</f>
        <v>Department of Geography</v>
      </c>
      <c r="T356" s="17" t="str">
        <f>VLOOKUP(Tabela1[[#This Row],[Koda predmeta]],Tabela13[[Course/Subject code]:[Note]],7,FALSE)</f>
        <v>Winter</v>
      </c>
      <c r="U356" s="17">
        <f>VLOOKUP(Tabela1[[#This Row],[Koda predmeta]],Tabela13[[Course/Subject code]:[Note]],10,FALSE)</f>
        <v>0</v>
      </c>
      <c r="V356" s="17">
        <f>VLOOKUP(Tabela1[[#This Row],[Koda predmeta]],Tabela13[[Course/Subject code]:[Note]],11,FALSE)</f>
        <v>0</v>
      </c>
      <c r="W356" s="41"/>
    </row>
    <row r="357" spans="1:23" s="17" customFormat="1" hidden="1" x14ac:dyDescent="0.25">
      <c r="A357" s="49"/>
      <c r="B357" s="17" t="s">
        <v>1213</v>
      </c>
      <c r="C357" s="17" t="s">
        <v>2621</v>
      </c>
      <c r="D357" s="17" t="s">
        <v>2620</v>
      </c>
      <c r="E357" s="17" t="str">
        <f>IFERROR(VLOOKUP(Tabela1[[#This Row],[Priimek]],'Seznam prijav AIPS'!$F$2:$W$100,11,FALSE),"")</f>
        <v>Hempels@students.uni-marburg.de</v>
      </c>
      <c r="F357" s="19" t="s">
        <v>2693</v>
      </c>
      <c r="H357" s="43" t="str">
        <f>VLOOKUP(Tabela1[[#This Row],[Fakulteta koda]],Sporazumi!$C$2:$K$237,2,FALSE)</f>
        <v>PHILIPPS UNIVERSITAET MARBURG</v>
      </c>
      <c r="I357" s="17" t="s">
        <v>2590</v>
      </c>
      <c r="J357" s="43" t="str">
        <f>VLOOKUP(Tabela1[[#This Row],[Fakulteta koda]],Sporazumi!$C$2:$K$237,6,FALSE)</f>
        <v>Environmental sciences</v>
      </c>
      <c r="K357" s="43">
        <f>VLOOKUP(Tabela1[[#This Row],[Fakulteta koda]],Sporazumi!$C$2:$K$237,9,FALSE)</f>
        <v>4</v>
      </c>
      <c r="L357" s="20" t="s">
        <v>761</v>
      </c>
      <c r="M357" s="17" t="str">
        <f>VLOOKUP(Tabela1[[#This Row],[Koda predmeta]],Tabela13[[Course/Subject code]:[Note]],2,FALSE)</f>
        <v>REGIONALNA GEOGRAFIJA LATINSKE AMERIKE</v>
      </c>
      <c r="N357" s="17" t="str">
        <f>VLOOKUP(Tabela1[[#This Row],[Koda predmeta]],Tabela13[[Course/Subject code]:[Note]],3,FALSE)</f>
        <v>REGIONAL GEOGRAPHY OF LATIN AMERICA</v>
      </c>
      <c r="O357" s="22"/>
      <c r="P357" s="22" t="str">
        <f>IF(VLOOKUP(Tabela1[[#This Row],[Koda predmeta]],Tabela13[[Course/Subject code]:[Note]],9,FALSE)&gt;0,VLOOKUP(Tabela1[[#This Row],[Koda predmeta]],Tabela13[[Course/Subject code]:[Note]],9,FALSE),"")</f>
        <v/>
      </c>
      <c r="Q357" s="22" t="str">
        <f>IFERROR(Tabela1[[#This Row],[Kvote na predmetu]]-COUNTIFS(L:L,Tabela1[[#This Row],[Koda predmeta]],O:O,""),"")</f>
        <v/>
      </c>
      <c r="S357" s="17" t="str">
        <f>VLOOKUP(Tabela1[[#This Row],[Koda predmeta]],Tabela13[[Course/Subject code]:[Note]],4,FALSE)</f>
        <v>Department of Geography</v>
      </c>
      <c r="T357" s="17" t="str">
        <f>VLOOKUP(Tabela1[[#This Row],[Koda predmeta]],Tabela13[[Course/Subject code]:[Note]],7,FALSE)</f>
        <v>Winter</v>
      </c>
      <c r="U357" s="17">
        <f>VLOOKUP(Tabela1[[#This Row],[Koda predmeta]],Tabela13[[Course/Subject code]:[Note]],10,FALSE)</f>
        <v>0</v>
      </c>
      <c r="V357" s="17">
        <f>VLOOKUP(Tabela1[[#This Row],[Koda predmeta]],Tabela13[[Course/Subject code]:[Note]],11,FALSE)</f>
        <v>0</v>
      </c>
      <c r="W357" s="41"/>
    </row>
    <row r="358" spans="1:23" s="17" customFormat="1" hidden="1" x14ac:dyDescent="0.25">
      <c r="A358" s="49"/>
      <c r="B358" s="17" t="s">
        <v>1213</v>
      </c>
      <c r="C358" s="17" t="s">
        <v>2621</v>
      </c>
      <c r="D358" s="17" t="s">
        <v>2620</v>
      </c>
      <c r="E358" s="17" t="str">
        <f>IFERROR(VLOOKUP(Tabela1[[#This Row],[Priimek]],'Seznam prijav AIPS'!$F$2:$W$100,11,FALSE),"")</f>
        <v>Hempels@students.uni-marburg.de</v>
      </c>
      <c r="F358" s="19" t="s">
        <v>2693</v>
      </c>
      <c r="H358" s="43" t="str">
        <f>VLOOKUP(Tabela1[[#This Row],[Fakulteta koda]],Sporazumi!$C$2:$K$237,2,FALSE)</f>
        <v>PHILIPPS UNIVERSITAET MARBURG</v>
      </c>
      <c r="I358" s="17" t="s">
        <v>2590</v>
      </c>
      <c r="J358" s="43" t="str">
        <f>VLOOKUP(Tabela1[[#This Row],[Fakulteta koda]],Sporazumi!$C$2:$K$237,6,FALSE)</f>
        <v>Environmental sciences</v>
      </c>
      <c r="K358" s="43">
        <f>VLOOKUP(Tabela1[[#This Row],[Fakulteta koda]],Sporazumi!$C$2:$K$237,9,FALSE)</f>
        <v>4</v>
      </c>
      <c r="L358" s="20" t="s">
        <v>681</v>
      </c>
      <c r="M358" s="17" t="str">
        <f>VLOOKUP(Tabela1[[#This Row],[Koda predmeta]],Tabela13[[Course/Subject code]:[Note]],2,FALSE)</f>
        <v>SOCIO-EKONOMSKE STRUKTURE SLOVENSKIH POKRAJIN</v>
      </c>
      <c r="N358" s="17" t="str">
        <f>VLOOKUP(Tabela1[[#This Row],[Koda predmeta]],Tabela13[[Course/Subject code]:[Note]],3,FALSE)</f>
        <v>SOCIO-ECONOMIC STRUCTURES OF SLOVENIAN REGIONS</v>
      </c>
      <c r="O358" s="22"/>
      <c r="P358" s="22" t="str">
        <f>IF(VLOOKUP(Tabela1[[#This Row],[Koda predmeta]],Tabela13[[Course/Subject code]:[Note]],9,FALSE)&gt;0,VLOOKUP(Tabela1[[#This Row],[Koda predmeta]],Tabela13[[Course/Subject code]:[Note]],9,FALSE),"")</f>
        <v/>
      </c>
      <c r="Q358" s="22" t="str">
        <f>IFERROR(Tabela1[[#This Row],[Kvote na predmetu]]-COUNTIFS(L:L,Tabela1[[#This Row],[Koda predmeta]],O:O,""),"")</f>
        <v/>
      </c>
      <c r="S358" s="17" t="str">
        <f>VLOOKUP(Tabela1[[#This Row],[Koda predmeta]],Tabela13[[Course/Subject code]:[Note]],4,FALSE)</f>
        <v>Department of Geography</v>
      </c>
      <c r="T358" s="17" t="str">
        <f>VLOOKUP(Tabela1[[#This Row],[Koda predmeta]],Tabela13[[Course/Subject code]:[Note]],7,FALSE)</f>
        <v>Winter</v>
      </c>
      <c r="U358" s="17">
        <f>VLOOKUP(Tabela1[[#This Row],[Koda predmeta]],Tabela13[[Course/Subject code]:[Note]],10,FALSE)</f>
        <v>0</v>
      </c>
      <c r="V358" s="17">
        <f>VLOOKUP(Tabela1[[#This Row],[Koda predmeta]],Tabela13[[Course/Subject code]:[Note]],11,FALSE)</f>
        <v>0</v>
      </c>
      <c r="W358" s="41"/>
    </row>
    <row r="359" spans="1:23" s="17" customFormat="1" hidden="1" x14ac:dyDescent="0.25">
      <c r="A359" s="49"/>
      <c r="C359" s="18"/>
      <c r="D359" s="18"/>
      <c r="F359" s="210"/>
      <c r="H359" s="43"/>
      <c r="I359" s="18"/>
      <c r="J359" s="43"/>
      <c r="K359" s="46"/>
      <c r="L359" s="20"/>
      <c r="M359" s="17" t="e">
        <f>VLOOKUP(Tabela1[[#This Row],[Koda predmeta]],Tabela13[[Course/Subject code]:[Note]],2,FALSE)</f>
        <v>#N/A</v>
      </c>
      <c r="N359" s="17" t="e">
        <f>VLOOKUP(Tabela1[[#This Row],[Koda predmeta]],Tabela13[[Course/Subject code]:[Note]],3,FALSE)</f>
        <v>#N/A</v>
      </c>
      <c r="O359" s="32"/>
      <c r="P359" s="22" t="e">
        <f>IF(VLOOKUP(Tabela1[[#This Row],[Koda predmeta]],Tabela13[[Course/Subject code]:[Note]],9,FALSE)&gt;0,VLOOKUP(Tabela1[[#This Row],[Koda predmeta]],Tabela13[[Course/Subject code]:[Note]],9,FALSE),"")</f>
        <v>#N/A</v>
      </c>
      <c r="Q359" s="33" t="str">
        <f>IFERROR(Tabela1[[#This Row],[Kvote na predmetu]]-COUNTIFS(L:L,Tabela1[[#This Row],[Koda predmeta]],O:O,""),"")</f>
        <v/>
      </c>
      <c r="S359" s="17" t="e">
        <f>VLOOKUP(Tabela1[[#This Row],[Koda predmeta]],Tabela13[[Course/Subject code]:[Note]],4,FALSE)</f>
        <v>#N/A</v>
      </c>
      <c r="T359" s="17" t="e">
        <f>VLOOKUP(Tabela1[[#This Row],[Koda predmeta]],Tabela13[[Course/Subject code]:[Note]],7,FALSE)</f>
        <v>#N/A</v>
      </c>
      <c r="U359" s="17" t="e">
        <f>VLOOKUP(Tabela1[[#This Row],[Koda predmeta]],Tabela13[[Course/Subject code]:[Note]],10,FALSE)</f>
        <v>#N/A</v>
      </c>
      <c r="V359" s="17" t="e">
        <f>VLOOKUP(Tabela1[[#This Row],[Koda predmeta]],Tabela13[[Course/Subject code]:[Note]],11,FALSE)</f>
        <v>#N/A</v>
      </c>
      <c r="W359" s="41"/>
    </row>
    <row r="360" spans="1:23" s="17" customFormat="1" hidden="1" x14ac:dyDescent="0.25">
      <c r="A360" s="49"/>
      <c r="C360" s="18"/>
      <c r="D360" s="18"/>
      <c r="F360" s="210"/>
      <c r="H360" s="43"/>
      <c r="I360" s="18"/>
      <c r="J360" s="43"/>
      <c r="K360" s="46"/>
      <c r="L360" s="20"/>
      <c r="M360" s="17" t="e">
        <f>VLOOKUP(Tabela1[[#This Row],[Koda predmeta]],Tabela13[[Course/Subject code]:[Note]],2,FALSE)</f>
        <v>#N/A</v>
      </c>
      <c r="N360" s="17" t="e">
        <f>VLOOKUP(Tabela1[[#This Row],[Koda predmeta]],Tabela13[[Course/Subject code]:[Note]],3,FALSE)</f>
        <v>#N/A</v>
      </c>
      <c r="O360" s="32"/>
      <c r="P360" s="22" t="e">
        <f>IF(VLOOKUP(Tabela1[[#This Row],[Koda predmeta]],Tabela13[[Course/Subject code]:[Note]],9,FALSE)&gt;0,VLOOKUP(Tabela1[[#This Row],[Koda predmeta]],Tabela13[[Course/Subject code]:[Note]],9,FALSE),"")</f>
        <v>#N/A</v>
      </c>
      <c r="Q360" s="33" t="str">
        <f>IFERROR(Tabela1[[#This Row],[Kvote na predmetu]]-COUNTIFS(L:L,Tabela1[[#This Row],[Koda predmeta]],O:O,""),"")</f>
        <v/>
      </c>
      <c r="S360" s="17" t="e">
        <f>VLOOKUP(Tabela1[[#This Row],[Koda predmeta]],Tabela13[[Course/Subject code]:[Note]],4,FALSE)</f>
        <v>#N/A</v>
      </c>
      <c r="T360" s="17" t="e">
        <f>VLOOKUP(Tabela1[[#This Row],[Koda predmeta]],Tabela13[[Course/Subject code]:[Note]],7,FALSE)</f>
        <v>#N/A</v>
      </c>
      <c r="U360" s="17" t="e">
        <f>VLOOKUP(Tabela1[[#This Row],[Koda predmeta]],Tabela13[[Course/Subject code]:[Note]],10,FALSE)</f>
        <v>#N/A</v>
      </c>
      <c r="V360" s="17" t="e">
        <f>VLOOKUP(Tabela1[[#This Row],[Koda predmeta]],Tabela13[[Course/Subject code]:[Note]],11,FALSE)</f>
        <v>#N/A</v>
      </c>
      <c r="W360" s="41"/>
    </row>
    <row r="361" spans="1:23" s="17" customFormat="1" hidden="1" x14ac:dyDescent="0.25">
      <c r="A361" s="49"/>
      <c r="C361" s="18"/>
      <c r="D361" s="18"/>
      <c r="F361" s="210"/>
      <c r="H361" s="43"/>
      <c r="I361" s="18"/>
      <c r="J361" s="43"/>
      <c r="K361" s="46"/>
      <c r="L361" s="20"/>
      <c r="M361" s="17" t="e">
        <f>VLOOKUP(Tabela1[[#This Row],[Koda predmeta]],Tabela13[[Course/Subject code]:[Note]],2,FALSE)</f>
        <v>#N/A</v>
      </c>
      <c r="N361" s="17" t="e">
        <f>VLOOKUP(Tabela1[[#This Row],[Koda predmeta]],Tabela13[[Course/Subject code]:[Note]],3,FALSE)</f>
        <v>#N/A</v>
      </c>
      <c r="O361" s="32"/>
      <c r="P361" s="22" t="e">
        <f>IF(VLOOKUP(Tabela1[[#This Row],[Koda predmeta]],Tabela13[[Course/Subject code]:[Note]],9,FALSE)&gt;0,VLOOKUP(Tabela1[[#This Row],[Koda predmeta]],Tabela13[[Course/Subject code]:[Note]],9,FALSE),"")</f>
        <v>#N/A</v>
      </c>
      <c r="Q361" s="33" t="str">
        <f>IFERROR(Tabela1[[#This Row],[Kvote na predmetu]]-COUNTIFS(L:L,Tabela1[[#This Row],[Koda predmeta]],O:O,""),"")</f>
        <v/>
      </c>
      <c r="S361" s="17" t="e">
        <f>VLOOKUP(Tabela1[[#This Row],[Koda predmeta]],Tabela13[[Course/Subject code]:[Note]],4,FALSE)</f>
        <v>#N/A</v>
      </c>
      <c r="T361" s="17" t="e">
        <f>VLOOKUP(Tabela1[[#This Row],[Koda predmeta]],Tabela13[[Course/Subject code]:[Note]],7,FALSE)</f>
        <v>#N/A</v>
      </c>
      <c r="U361" s="17" t="e">
        <f>VLOOKUP(Tabela1[[#This Row],[Koda predmeta]],Tabela13[[Course/Subject code]:[Note]],10,FALSE)</f>
        <v>#N/A</v>
      </c>
      <c r="V361" s="17" t="e">
        <f>VLOOKUP(Tabela1[[#This Row],[Koda predmeta]],Tabela13[[Course/Subject code]:[Note]],11,FALSE)</f>
        <v>#N/A</v>
      </c>
      <c r="W361" s="41"/>
    </row>
    <row r="362" spans="1:23" s="17" customFormat="1" hidden="1" x14ac:dyDescent="0.25">
      <c r="A362" s="49"/>
      <c r="C362" s="18"/>
      <c r="D362" s="18"/>
      <c r="F362" s="210"/>
      <c r="H362" s="43"/>
      <c r="I362" s="18"/>
      <c r="J362" s="43"/>
      <c r="K362" s="46"/>
      <c r="L362" s="20"/>
      <c r="M362" s="17" t="e">
        <f>VLOOKUP(Tabela1[[#This Row],[Koda predmeta]],Tabela13[[Course/Subject code]:[Note]],2,FALSE)</f>
        <v>#N/A</v>
      </c>
      <c r="N362" s="17" t="e">
        <f>VLOOKUP(Tabela1[[#This Row],[Koda predmeta]],Tabela13[[Course/Subject code]:[Note]],3,FALSE)</f>
        <v>#N/A</v>
      </c>
      <c r="O362" s="32"/>
      <c r="P362" s="22" t="e">
        <f>IF(VLOOKUP(Tabela1[[#This Row],[Koda predmeta]],Tabela13[[Course/Subject code]:[Note]],9,FALSE)&gt;0,VLOOKUP(Tabela1[[#This Row],[Koda predmeta]],Tabela13[[Course/Subject code]:[Note]],9,FALSE),"")</f>
        <v>#N/A</v>
      </c>
      <c r="Q362" s="33" t="str">
        <f>IFERROR(Tabela1[[#This Row],[Kvote na predmetu]]-COUNTIFS(L:L,Tabela1[[#This Row],[Koda predmeta]],O:O,""),"")</f>
        <v/>
      </c>
      <c r="S362" s="17" t="e">
        <f>VLOOKUP(Tabela1[[#This Row],[Koda predmeta]],Tabela13[[Course/Subject code]:[Note]],4,FALSE)</f>
        <v>#N/A</v>
      </c>
      <c r="T362" s="17" t="e">
        <f>VLOOKUP(Tabela1[[#This Row],[Koda predmeta]],Tabela13[[Course/Subject code]:[Note]],7,FALSE)</f>
        <v>#N/A</v>
      </c>
      <c r="U362" s="17" t="e">
        <f>VLOOKUP(Tabela1[[#This Row],[Koda predmeta]],Tabela13[[Course/Subject code]:[Note]],10,FALSE)</f>
        <v>#N/A</v>
      </c>
      <c r="V362" s="17" t="e">
        <f>VLOOKUP(Tabela1[[#This Row],[Koda predmeta]],Tabela13[[Course/Subject code]:[Note]],11,FALSE)</f>
        <v>#N/A</v>
      </c>
      <c r="W362" s="41"/>
    </row>
    <row r="363" spans="1:23" s="105" customFormat="1" x14ac:dyDescent="0.25">
      <c r="A363" s="38"/>
      <c r="B363" s="13" t="s">
        <v>1213</v>
      </c>
      <c r="C363" s="47" t="s">
        <v>2451</v>
      </c>
      <c r="D363" s="47" t="s">
        <v>2450</v>
      </c>
      <c r="E363" s="13" t="str">
        <f>IFERROR(VLOOKUP(Tabela1[[#This Row],[Priimek]],'Seznam prijav AIPS'!$F$2:$W$100,11,FALSE),"")</f>
        <v>2714852808@qq.com</v>
      </c>
      <c r="F363" s="95"/>
      <c r="G363" s="13" t="s">
        <v>2709</v>
      </c>
      <c r="H363" s="13" t="s">
        <v>2733</v>
      </c>
      <c r="I363" s="39" t="s">
        <v>2536</v>
      </c>
      <c r="J363" s="13"/>
      <c r="K363" s="14"/>
      <c r="L363" s="48" t="s">
        <v>33</v>
      </c>
      <c r="M363" s="13" t="str">
        <f>VLOOKUP(Tabela1[[#This Row],[Koda predmeta]],Tabela13[[Course/Subject code]:[Note]],2,FALSE)</f>
        <v>SODOBNI ANGLEŠKI LITERARNI TOKOVI</v>
      </c>
      <c r="N363" s="13" t="str">
        <f>VLOOKUP(Tabela1[[#This Row],[Koda predmeta]],Tabela13[[Course/Subject code]:[Note]],3,FALSE)</f>
        <v>MODERN DEVELOPMENTS IN ENGLISH LITERATURE</v>
      </c>
      <c r="O363" s="32"/>
      <c r="P363" s="16">
        <f>IF(VLOOKUP(Tabela1[[#This Row],[Koda predmeta]],Tabela13[[Course/Subject code]:[Note]],9,FALSE)&gt;0,VLOOKUP(Tabela1[[#This Row],[Koda predmeta]],Tabela13[[Course/Subject code]:[Note]],9,FALSE),"")</f>
        <v>9</v>
      </c>
      <c r="Q363" s="33">
        <f>IFERROR(Tabela1[[#This Row],[Kvote na predmetu]]-COUNTIFS(L:L,Tabela1[[#This Row],[Koda predmeta]],O:O,""),"")</f>
        <v>0</v>
      </c>
      <c r="R363" s="13"/>
      <c r="S363" s="13" t="str">
        <f>VLOOKUP(Tabela1[[#This Row],[Koda predmeta]],Tabela13[[Course/Subject code]:[Note]],4,FALSE)</f>
        <v>Department of English and American Studies</v>
      </c>
      <c r="T363" s="13" t="str">
        <f>VLOOKUP(Tabela1[[#This Row],[Koda predmeta]],Tabela13[[Course/Subject code]:[Note]],7,FALSE)</f>
        <v>Winter</v>
      </c>
      <c r="U363" s="13" t="str">
        <f>VLOOKUP(Tabela1[[#This Row],[Koda predmeta]],Tabela13[[Course/Subject code]:[Note]],10,FALSE)</f>
        <v>Only students of English</v>
      </c>
      <c r="V363" s="13">
        <f>VLOOKUP(Tabela1[[#This Row],[Koda predmeta]],Tabela13[[Course/Subject code]:[Note]],11,FALSE)</f>
        <v>0</v>
      </c>
      <c r="W363" s="41"/>
    </row>
    <row r="364" spans="1:23" s="105" customFormat="1" x14ac:dyDescent="0.25">
      <c r="A364" s="125"/>
      <c r="B364" s="109" t="s">
        <v>1213</v>
      </c>
      <c r="C364" s="111" t="s">
        <v>1929</v>
      </c>
      <c r="D364" s="111" t="s">
        <v>1928</v>
      </c>
      <c r="E364" s="109" t="str">
        <f>IFERROR(VLOOKUP(Tabela1[[#This Row],[Priimek]],'Seznam prijav AIPS'!$F$2:$W$100,11,FALSE),"")</f>
        <v>irenegonzlz5@gmail.com</v>
      </c>
      <c r="F364" s="99" t="s">
        <v>2692</v>
      </c>
      <c r="G364" s="109" t="s">
        <v>2690</v>
      </c>
      <c r="H364" s="109" t="str">
        <f>VLOOKUP(Tabela1[[#This Row],[Fakulteta koda]],Sporazumi!$C$2:$K$237,2,FALSE)</f>
        <v>UNIVERSIDAD DE LA LAGUNA</v>
      </c>
      <c r="I364" s="111" t="s">
        <v>1763</v>
      </c>
      <c r="J364" s="109" t="s">
        <v>1225</v>
      </c>
      <c r="K364" s="126" t="s">
        <v>2691</v>
      </c>
      <c r="L364" s="153" t="s">
        <v>33</v>
      </c>
      <c r="M364" s="109" t="str">
        <f>VLOOKUP(Tabela1[[#This Row],[Koda predmeta]],Tabela13[[Course/Subject code]:[Note]],2,FALSE)</f>
        <v>SODOBNI ANGLEŠKI LITERARNI TOKOVI</v>
      </c>
      <c r="N364" s="109" t="str">
        <f>VLOOKUP(Tabela1[[#This Row],[Koda predmeta]],Tabela13[[Course/Subject code]:[Note]],3,FALSE)</f>
        <v>MODERN DEVELOPMENTS IN ENGLISH LITERATURE</v>
      </c>
      <c r="O364" s="113"/>
      <c r="P364" s="113">
        <f>IF(VLOOKUP(Tabela1[[#This Row],[Koda predmeta]],Tabela13[[Course/Subject code]:[Note]],9,FALSE)&gt;0,VLOOKUP(Tabela1[[#This Row],[Koda predmeta]],Tabela13[[Course/Subject code]:[Note]],9,FALSE),"")</f>
        <v>9</v>
      </c>
      <c r="Q364" s="113">
        <f>IFERROR(Tabela1[[#This Row],[Kvote na predmetu]]-COUNTIFS(L:L,Tabela1[[#This Row],[Koda predmeta]],O:O,""),"")</f>
        <v>0</v>
      </c>
      <c r="R364" s="109"/>
      <c r="S364" s="109" t="str">
        <f>VLOOKUP(Tabela1[[#This Row],[Koda predmeta]],Tabela13[[Course/Subject code]:[Note]],4,FALSE)</f>
        <v>Department of English and American Studies</v>
      </c>
      <c r="T364" s="109" t="str">
        <f>VLOOKUP(Tabela1[[#This Row],[Koda predmeta]],Tabela13[[Course/Subject code]:[Note]],7,FALSE)</f>
        <v>Winter</v>
      </c>
      <c r="U364" s="109" t="str">
        <f>VLOOKUP(Tabela1[[#This Row],[Koda predmeta]],Tabela13[[Course/Subject code]:[Note]],10,FALSE)</f>
        <v>Only students of English</v>
      </c>
      <c r="V364" s="109">
        <f>VLOOKUP(Tabela1[[#This Row],[Koda predmeta]],Tabela13[[Course/Subject code]:[Note]],11,FALSE)</f>
        <v>0</v>
      </c>
      <c r="W364" s="127" t="s">
        <v>3010</v>
      </c>
    </row>
    <row r="365" spans="1:23" s="97" customFormat="1" x14ac:dyDescent="0.25">
      <c r="A365" s="128"/>
      <c r="B365" s="129" t="s">
        <v>1213</v>
      </c>
      <c r="C365" s="138" t="s">
        <v>2473</v>
      </c>
      <c r="D365" s="138" t="s">
        <v>2472</v>
      </c>
      <c r="E365" s="129" t="str">
        <f>IFERROR(VLOOKUP(Tabela1[[#This Row],[Priimek]],'Seznam prijav AIPS'!$F$2:$W$100,11,FALSE),"")</f>
        <v>jiamingjin287@gmail.com</v>
      </c>
      <c r="F365" s="130"/>
      <c r="G365" s="129" t="s">
        <v>2709</v>
      </c>
      <c r="H365" s="129" t="s">
        <v>2733</v>
      </c>
      <c r="I365" s="131" t="s">
        <v>2536</v>
      </c>
      <c r="J365" s="129"/>
      <c r="K365" s="132"/>
      <c r="L365" s="225" t="s">
        <v>33</v>
      </c>
      <c r="M365" s="129" t="str">
        <f>VLOOKUP(Tabela1[[#This Row],[Koda predmeta]],Tabela13[[Course/Subject code]:[Note]],2,FALSE)</f>
        <v>SODOBNI ANGLEŠKI LITERARNI TOKOVI</v>
      </c>
      <c r="N365" s="129" t="str">
        <f>VLOOKUP(Tabela1[[#This Row],[Koda predmeta]],Tabela13[[Course/Subject code]:[Note]],3,FALSE)</f>
        <v>MODERN DEVELOPMENTS IN ENGLISH LITERATURE</v>
      </c>
      <c r="O365" s="133"/>
      <c r="P365" s="134">
        <f>IF(VLOOKUP(Tabela1[[#This Row],[Koda predmeta]],Tabela13[[Course/Subject code]:[Note]],9,FALSE)&gt;0,VLOOKUP(Tabela1[[#This Row],[Koda predmeta]],Tabela13[[Course/Subject code]:[Note]],9,FALSE),"")</f>
        <v>9</v>
      </c>
      <c r="Q365" s="135">
        <f>IFERROR(Tabela1[[#This Row],[Kvote na predmetu]]-COUNTIFS(L:L,Tabela1[[#This Row],[Koda predmeta]],O:O,""),"")</f>
        <v>0</v>
      </c>
      <c r="R365" s="129"/>
      <c r="S365" s="129" t="str">
        <f>VLOOKUP(Tabela1[[#This Row],[Koda predmeta]],Tabela13[[Course/Subject code]:[Note]],4,FALSE)</f>
        <v>Department of English and American Studies</v>
      </c>
      <c r="T365" s="129" t="str">
        <f>VLOOKUP(Tabela1[[#This Row],[Koda predmeta]],Tabela13[[Course/Subject code]:[Note]],7,FALSE)</f>
        <v>Winter</v>
      </c>
      <c r="U365" s="129" t="str">
        <f>VLOOKUP(Tabela1[[#This Row],[Koda predmeta]],Tabela13[[Course/Subject code]:[Note]],10,FALSE)</f>
        <v>Only students of English</v>
      </c>
      <c r="V365" s="129">
        <f>VLOOKUP(Tabela1[[#This Row],[Koda predmeta]],Tabela13[[Course/Subject code]:[Note]],11,FALSE)</f>
        <v>0</v>
      </c>
      <c r="W365" s="136"/>
    </row>
    <row r="366" spans="1:23" s="97" customFormat="1" x14ac:dyDescent="0.25">
      <c r="A366" s="128"/>
      <c r="B366" s="129" t="s">
        <v>1213</v>
      </c>
      <c r="C366" s="138" t="s">
        <v>2461</v>
      </c>
      <c r="D366" s="138" t="s">
        <v>2460</v>
      </c>
      <c r="E366" s="129" t="str">
        <f>IFERROR(VLOOKUP(Tabela1[[#This Row],[Priimek]],'Seznam prijav AIPS'!$F$2:$W$100,11,FALSE),"")</f>
        <v>janezhou307@gmail.com</v>
      </c>
      <c r="F366" s="130"/>
      <c r="G366" s="129" t="s">
        <v>2709</v>
      </c>
      <c r="H366" s="129" t="s">
        <v>2733</v>
      </c>
      <c r="I366" s="131" t="s">
        <v>2536</v>
      </c>
      <c r="J366" s="129"/>
      <c r="K366" s="132"/>
      <c r="L366" s="225" t="s">
        <v>33</v>
      </c>
      <c r="M366" s="129" t="str">
        <f>VLOOKUP(Tabela1[[#This Row],[Koda predmeta]],Tabela13[[Course/Subject code]:[Note]],2,FALSE)</f>
        <v>SODOBNI ANGLEŠKI LITERARNI TOKOVI</v>
      </c>
      <c r="N366" s="129" t="str">
        <f>VLOOKUP(Tabela1[[#This Row],[Koda predmeta]],Tabela13[[Course/Subject code]:[Note]],3,FALSE)</f>
        <v>MODERN DEVELOPMENTS IN ENGLISH LITERATURE</v>
      </c>
      <c r="O366" s="133"/>
      <c r="P366" s="134">
        <f>IF(VLOOKUP(Tabela1[[#This Row],[Koda predmeta]],Tabela13[[Course/Subject code]:[Note]],9,FALSE)&gt;0,VLOOKUP(Tabela1[[#This Row],[Koda predmeta]],Tabela13[[Course/Subject code]:[Note]],9,FALSE),"")</f>
        <v>9</v>
      </c>
      <c r="Q366" s="135">
        <f>IFERROR(Tabela1[[#This Row],[Kvote na predmetu]]-COUNTIFS(L:L,Tabela1[[#This Row],[Koda predmeta]],O:O,""),"")</f>
        <v>0</v>
      </c>
      <c r="R366" s="129"/>
      <c r="S366" s="129" t="str">
        <f>VLOOKUP(Tabela1[[#This Row],[Koda predmeta]],Tabela13[[Course/Subject code]:[Note]],4,FALSE)</f>
        <v>Department of English and American Studies</v>
      </c>
      <c r="T366" s="129" t="str">
        <f>VLOOKUP(Tabela1[[#This Row],[Koda predmeta]],Tabela13[[Course/Subject code]:[Note]],7,FALSE)</f>
        <v>Winter</v>
      </c>
      <c r="U366" s="129" t="str">
        <f>VLOOKUP(Tabela1[[#This Row],[Koda predmeta]],Tabela13[[Course/Subject code]:[Note]],10,FALSE)</f>
        <v>Only students of English</v>
      </c>
      <c r="V366" s="129">
        <f>VLOOKUP(Tabela1[[#This Row],[Koda predmeta]],Tabela13[[Course/Subject code]:[Note]],11,FALSE)</f>
        <v>0</v>
      </c>
      <c r="W366" s="136"/>
    </row>
    <row r="367" spans="1:23" s="109" customFormat="1" hidden="1" x14ac:dyDescent="0.25">
      <c r="A367" s="110"/>
      <c r="B367" s="106" t="s">
        <v>1213</v>
      </c>
      <c r="C367" s="107" t="s">
        <v>2195</v>
      </c>
      <c r="D367" s="107" t="s">
        <v>2196</v>
      </c>
      <c r="E367" s="106" t="str">
        <f>IFERROR(VLOOKUP(Tabela1[[#This Row],[Priimek]],'Seznam prijav AIPS'!$F$2:$W$100,11,FALSE),"")</f>
        <v>sherezaderive@gmail.com</v>
      </c>
      <c r="F367" s="143" t="s">
        <v>2193</v>
      </c>
      <c r="G367" s="106" t="s">
        <v>2194</v>
      </c>
      <c r="H367" s="106" t="str">
        <f>VLOOKUP(Tabela1[[#This Row],[Fakulteta koda]],Sporazumi!$C$2:$K$237,2,FALSE)</f>
        <v>UNIVERSIDAD DE MALAGA</v>
      </c>
      <c r="I367" s="107" t="s">
        <v>1763</v>
      </c>
      <c r="J367" s="106" t="str">
        <f>VLOOKUP(Tabela1[[#This Row],[Fakulteta koda]],Sporazumi!$C$2:$K$237,6,FALSE)</f>
        <v>Psychology</v>
      </c>
      <c r="K367" s="108">
        <f>VLOOKUP(Tabela1[[#This Row],[Fakulteta koda]],Sporazumi!$C$2:$K$237,9,FALSE)</f>
        <v>5</v>
      </c>
      <c r="L367" s="115" t="s">
        <v>505</v>
      </c>
      <c r="M367" s="106" t="str">
        <f>VLOOKUP(Tabela1[[#This Row],[Koda predmeta]],Tabela13[[Course/Subject code]:[Note]],2,FALSE)</f>
        <v>KRITIČNO MIŠLJENJE Z OSNOVAMI ARGUMENTACIJE</v>
      </c>
      <c r="N367" s="106" t="str">
        <f>VLOOKUP(Tabela1[[#This Row],[Koda predmeta]],Tabela13[[Course/Subject code]:[Note]],3,FALSE)</f>
        <v>CRITICAL THINKING WITH ELEMENTARY ARGUMENTATION</v>
      </c>
      <c r="O367" s="101"/>
      <c r="P367" s="103" t="str">
        <f>IF(VLOOKUP(Tabela1[[#This Row],[Koda predmeta]],Tabela13[[Course/Subject code]:[Note]],9,FALSE)&gt;0,VLOOKUP(Tabela1[[#This Row],[Koda predmeta]],Tabela13[[Course/Subject code]:[Note]],9,FALSE),"")</f>
        <v/>
      </c>
      <c r="Q367" s="103" t="str">
        <f>IFERROR(Tabela1[[#This Row],[Kvote na predmetu]]-COUNTIFS(L:L,Tabela1[[#This Row],[Koda predmeta]],O:O,""),"")</f>
        <v/>
      </c>
      <c r="R367" s="106"/>
      <c r="S367" s="106" t="str">
        <f>VLOOKUP(Tabela1[[#This Row],[Koda predmeta]],Tabela13[[Course/Subject code]:[Note]],4,FALSE)</f>
        <v>Department of Psychology</v>
      </c>
      <c r="T367" s="106" t="str">
        <f>VLOOKUP(Tabela1[[#This Row],[Koda predmeta]],Tabela13[[Course/Subject code]:[Note]],7,FALSE)</f>
        <v>Winter</v>
      </c>
      <c r="U367" s="106">
        <f>VLOOKUP(Tabela1[[#This Row],[Koda predmeta]],Tabela13[[Course/Subject code]:[Note]],10,FALSE)</f>
        <v>0</v>
      </c>
      <c r="V367" s="106" t="str">
        <f>VLOOKUP(Tabela1[[#This Row],[Koda predmeta]],Tabela13[[Course/Subject code]:[Note]],11,FALSE)</f>
        <v>Elective course. Subject to availability at the beginning of the semester.</v>
      </c>
      <c r="W367" s="124"/>
    </row>
    <row r="368" spans="1:23" s="105" customFormat="1" x14ac:dyDescent="0.25">
      <c r="A368" s="125"/>
      <c r="B368" s="109" t="s">
        <v>1213</v>
      </c>
      <c r="C368" s="109" t="s">
        <v>2720</v>
      </c>
      <c r="D368" s="109" t="s">
        <v>2721</v>
      </c>
      <c r="E368" s="109" t="s">
        <v>2722</v>
      </c>
      <c r="F368" s="146" t="s">
        <v>2692</v>
      </c>
      <c r="G368" s="109" t="s">
        <v>2690</v>
      </c>
      <c r="H368" s="109" t="str">
        <f>VLOOKUP(Tabela1[[#This Row],[Fakulteta koda]],Sporazumi!$C$2:$K$237,2,FALSE)</f>
        <v>UNIVERSIDAD DE LA LAGUNA</v>
      </c>
      <c r="I368" s="111" t="s">
        <v>1763</v>
      </c>
      <c r="J368" s="109" t="s">
        <v>1273</v>
      </c>
      <c r="K368" s="112">
        <v>3</v>
      </c>
      <c r="L368" s="98" t="s">
        <v>33</v>
      </c>
      <c r="M368" s="109" t="str">
        <f>VLOOKUP(Tabela1[[#This Row],[Koda predmeta]],Tabela13[[Course/Subject code]:[Note]],2,FALSE)</f>
        <v>SODOBNI ANGLEŠKI LITERARNI TOKOVI</v>
      </c>
      <c r="N368" s="109" t="str">
        <f>VLOOKUP(Tabela1[[#This Row],[Koda predmeta]],Tabela13[[Course/Subject code]:[Note]],3,FALSE)</f>
        <v>MODERN DEVELOPMENTS IN ENGLISH LITERATURE</v>
      </c>
      <c r="O368" s="113"/>
      <c r="P368" s="113">
        <f>IF(VLOOKUP(Tabela1[[#This Row],[Koda predmeta]],Tabela13[[Course/Subject code]:[Note]],9,FALSE)&gt;0,VLOOKUP(Tabela1[[#This Row],[Koda predmeta]],Tabela13[[Course/Subject code]:[Note]],9,FALSE),"")</f>
        <v>9</v>
      </c>
      <c r="Q368" s="113">
        <f>IFERROR(Tabela1[[#This Row],[Kvote na predmetu]]-COUNTIFS(L:L,Tabela1[[#This Row],[Koda predmeta]],O:O,""),"")</f>
        <v>0</v>
      </c>
      <c r="R368" s="109"/>
      <c r="S368" s="109" t="str">
        <f>VLOOKUP(Tabela1[[#This Row],[Koda predmeta]],Tabela13[[Course/Subject code]:[Note]],4,FALSE)</f>
        <v>Department of English and American Studies</v>
      </c>
      <c r="T368" s="109" t="str">
        <f>VLOOKUP(Tabela1[[#This Row],[Koda predmeta]],Tabela13[[Course/Subject code]:[Note]],7,FALSE)</f>
        <v>Winter</v>
      </c>
      <c r="U368" s="109" t="str">
        <f>VLOOKUP(Tabela1[[#This Row],[Koda predmeta]],Tabela13[[Course/Subject code]:[Note]],10,FALSE)</f>
        <v>Only students of English</v>
      </c>
      <c r="V368" s="109">
        <f>VLOOKUP(Tabela1[[#This Row],[Koda predmeta]],Tabela13[[Course/Subject code]:[Note]],11,FALSE)</f>
        <v>0</v>
      </c>
      <c r="W368" s="127"/>
    </row>
    <row r="369" spans="1:23" s="105" customFormat="1" x14ac:dyDescent="0.25">
      <c r="A369" s="128"/>
      <c r="B369" s="129" t="s">
        <v>1213</v>
      </c>
      <c r="C369" s="138" t="s">
        <v>2483</v>
      </c>
      <c r="D369" s="138" t="s">
        <v>2482</v>
      </c>
      <c r="E369" s="129" t="str">
        <f>IFERROR(VLOOKUP(Tabela1[[#This Row],[Priimek]],'Seznam prijav AIPS'!$F$2:$W$100,11,FALSE),"")</f>
        <v>suiikiya1210@gmail.com</v>
      </c>
      <c r="F369" s="130"/>
      <c r="G369" s="129" t="s">
        <v>2709</v>
      </c>
      <c r="H369" s="129" t="s">
        <v>2733</v>
      </c>
      <c r="I369" s="131" t="s">
        <v>2536</v>
      </c>
      <c r="J369" s="129"/>
      <c r="K369" s="132"/>
      <c r="L369" s="225" t="s">
        <v>33</v>
      </c>
      <c r="M369" s="129" t="str">
        <f>VLOOKUP(Tabela1[[#This Row],[Koda predmeta]],Tabela13[[Course/Subject code]:[Note]],2,FALSE)</f>
        <v>SODOBNI ANGLEŠKI LITERARNI TOKOVI</v>
      </c>
      <c r="N369" s="129" t="str">
        <f>VLOOKUP(Tabela1[[#This Row],[Koda predmeta]],Tabela13[[Course/Subject code]:[Note]],3,FALSE)</f>
        <v>MODERN DEVELOPMENTS IN ENGLISH LITERATURE</v>
      </c>
      <c r="O369" s="133"/>
      <c r="P369" s="134">
        <f>IF(VLOOKUP(Tabela1[[#This Row],[Koda predmeta]],Tabela13[[Course/Subject code]:[Note]],9,FALSE)&gt;0,VLOOKUP(Tabela1[[#This Row],[Koda predmeta]],Tabela13[[Course/Subject code]:[Note]],9,FALSE),"")</f>
        <v>9</v>
      </c>
      <c r="Q369" s="135">
        <f>IFERROR(Tabela1[[#This Row],[Kvote na predmetu]]-COUNTIFS(L:L,Tabela1[[#This Row],[Koda predmeta]],O:O,""),"")</f>
        <v>0</v>
      </c>
      <c r="R369" s="129"/>
      <c r="S369" s="129" t="str">
        <f>VLOOKUP(Tabela1[[#This Row],[Koda predmeta]],Tabela13[[Course/Subject code]:[Note]],4,FALSE)</f>
        <v>Department of English and American Studies</v>
      </c>
      <c r="T369" s="129" t="str">
        <f>VLOOKUP(Tabela1[[#This Row],[Koda predmeta]],Tabela13[[Course/Subject code]:[Note]],7,FALSE)</f>
        <v>Winter</v>
      </c>
      <c r="U369" s="129" t="str">
        <f>VLOOKUP(Tabela1[[#This Row],[Koda predmeta]],Tabela13[[Course/Subject code]:[Note]],10,FALSE)</f>
        <v>Only students of English</v>
      </c>
      <c r="V369" s="129">
        <f>VLOOKUP(Tabela1[[#This Row],[Koda predmeta]],Tabela13[[Course/Subject code]:[Note]],11,FALSE)</f>
        <v>0</v>
      </c>
      <c r="W369" s="136"/>
    </row>
    <row r="370" spans="1:23" s="105" customFormat="1" x14ac:dyDescent="0.25">
      <c r="A370" s="38"/>
      <c r="B370" s="13" t="s">
        <v>1213</v>
      </c>
      <c r="C370" s="47" t="s">
        <v>2740</v>
      </c>
      <c r="D370" s="47" t="s">
        <v>2741</v>
      </c>
      <c r="E370" s="13" t="str">
        <f>IFERROR(VLOOKUP(Tabela1[[#This Row],[Priimek]],'Seznam prijav AIPS'!$F$2:$W$100,11,FALSE),"")</f>
        <v>1105115834@qq.com</v>
      </c>
      <c r="F370" s="40"/>
      <c r="G370" s="13" t="s">
        <v>2742</v>
      </c>
      <c r="H370" s="13" t="s">
        <v>2733</v>
      </c>
      <c r="I370" s="39" t="s">
        <v>2536</v>
      </c>
      <c r="J370" s="13"/>
      <c r="K370" s="14"/>
      <c r="L370" s="48" t="s">
        <v>1177</v>
      </c>
      <c r="M370" s="13" t="str">
        <f>VLOOKUP(Tabela1[[#This Row],[Koda predmeta]],Tabela13[[Course/Subject code]:[Note]],2,FALSE)</f>
        <v>NAROČNIŠTVO, ZBIRATELJSTVO IN RECEPCIJA UMETNOSTI</v>
      </c>
      <c r="N370" s="13" t="str">
        <f>VLOOKUP(Tabela1[[#This Row],[Koda predmeta]],Tabela13[[Course/Subject code]:[Note]],3,FALSE)</f>
        <v>PATRONAGE, COLLECTING AND RECEPTION OF ART</v>
      </c>
      <c r="O370" s="32"/>
      <c r="P370" s="16">
        <f>IF(VLOOKUP(Tabela1[[#This Row],[Koda predmeta]],Tabela13[[Course/Subject code]:[Note]],9,FALSE)&gt;0,VLOOKUP(Tabela1[[#This Row],[Koda predmeta]],Tabela13[[Course/Subject code]:[Note]],9,FALSE),"")</f>
        <v>1</v>
      </c>
      <c r="Q370" s="33">
        <f>IFERROR(Tabela1[[#This Row],[Kvote na predmetu]]-COUNTIFS(L:L,Tabela1[[#This Row],[Koda predmeta]],O:O,""),"")</f>
        <v>0</v>
      </c>
      <c r="R370" s="13"/>
      <c r="S370" s="13" t="str">
        <f>VLOOKUP(Tabela1[[#This Row],[Koda predmeta]],Tabela13[[Course/Subject code]:[Note]],4,FALSE)</f>
        <v>Department of Art History</v>
      </c>
      <c r="T370" s="13" t="str">
        <f>VLOOKUP(Tabela1[[#This Row],[Koda predmeta]],Tabela13[[Course/Subject code]:[Note]],7,FALSE)</f>
        <v>Winter</v>
      </c>
      <c r="U370" s="13" t="str">
        <f>VLOOKUP(Tabela1[[#This Row],[Koda predmeta]],Tabela13[[Course/Subject code]:[Note]],10,FALSE)</f>
        <v>Only for Faculty of Arts students of Arts History. Individual consultations and exam in English.</v>
      </c>
      <c r="V370" s="13">
        <f>VLOOKUP(Tabela1[[#This Row],[Koda predmeta]],Tabela13[[Course/Subject code]:[Note]],11,FALSE)</f>
        <v>0</v>
      </c>
      <c r="W370" s="41"/>
    </row>
    <row r="371" spans="1:23" s="97" customFormat="1" x14ac:dyDescent="0.25">
      <c r="A371" s="84"/>
      <c r="B371" s="85" t="s">
        <v>1213</v>
      </c>
      <c r="C371" s="85" t="s">
        <v>2493</v>
      </c>
      <c r="D371" s="89" t="s">
        <v>2492</v>
      </c>
      <c r="E371" s="85" t="str">
        <f>IFERROR(VLOOKUP(Tabela1[[#This Row],[Priimek]],'Seznam prijav AIPS'!$F$2:$W$100,11,FALSE),"")</f>
        <v>lucasmainar2006@gmail.com</v>
      </c>
      <c r="F371" s="86" t="s">
        <v>2712</v>
      </c>
      <c r="G371" s="172" t="s">
        <v>2194</v>
      </c>
      <c r="H371" s="156" t="str">
        <f>VLOOKUP(Tabela1[[#This Row],[Fakulteta koda]],Sporazumi!$C$2:$K$237,2,FALSE)</f>
        <v>UNIVERSIDAD DE ALCALA</v>
      </c>
      <c r="I371" s="87" t="s">
        <v>1763</v>
      </c>
      <c r="J371" s="85" t="s">
        <v>3016</v>
      </c>
      <c r="K371" s="88" t="str">
        <f>VLOOKUP(Tabela1[[#This Row],[Fakulteta koda]],Sporazumi!$C$2:$K$237,9,FALSE)</f>
        <v>8 (skupno s PEF)</v>
      </c>
      <c r="L371" s="85" t="s">
        <v>1161</v>
      </c>
      <c r="M371" s="85" t="str">
        <f>VLOOKUP(Tabela1[[#This Row],[Koda predmeta]],Tabela13[[Course/Subject code]:[Note]],2,FALSE)</f>
        <v>KADROVSKA IN ORGANIZACIJSKA PSIHOLOGIJA</v>
      </c>
      <c r="N371" s="85" t="str">
        <f>VLOOKUP(Tabela1[[#This Row],[Koda predmeta]],Tabela13[[Course/Subject code]:[Note]],3,FALSE)</f>
        <v>PERSONNEL AND ORGANIZATIONAL PSYCHOLOGY</v>
      </c>
      <c r="O371" s="90" t="s">
        <v>2219</v>
      </c>
      <c r="P371" s="91">
        <f>IF(VLOOKUP(Tabela1[[#This Row],[Koda predmeta]],Tabela13[[Course/Subject code]:[Note]],9,FALSE)&gt;0,VLOOKUP(Tabela1[[#This Row],[Koda predmeta]],Tabela13[[Course/Subject code]:[Note]],9,FALSE),"")</f>
        <v>6</v>
      </c>
      <c r="Q371" s="92">
        <f>IFERROR(Tabela1[[#This Row],[Kvote na predmetu]]-COUNTIFS(L:L,Tabela1[[#This Row],[Koda predmeta]],O:O,""),"")</f>
        <v>0</v>
      </c>
      <c r="R371" s="85"/>
      <c r="S371" s="85" t="str">
        <f>VLOOKUP(Tabela1[[#This Row],[Koda predmeta]],Tabela13[[Course/Subject code]:[Note]],4,FALSE)</f>
        <v>Department of Psychology</v>
      </c>
      <c r="T371" s="85" t="str">
        <f>VLOOKUP(Tabela1[[#This Row],[Koda predmeta]],Tabela13[[Course/Subject code]:[Note]],7,FALSE)</f>
        <v>Winter</v>
      </c>
      <c r="U371" s="85" t="str">
        <f>VLOOKUP(Tabela1[[#This Row],[Koda predmeta]],Tabela13[[Course/Subject code]:[Note]],10,FALSE)</f>
        <v>Only students of Psychology; in the form of individual consultations and seminars for Erasmus students</v>
      </c>
      <c r="V371" s="85">
        <f>VLOOKUP(Tabela1[[#This Row],[Koda predmeta]],Tabela13[[Course/Subject code]:[Note]],11,FALSE)</f>
        <v>0</v>
      </c>
      <c r="W371" s="93"/>
    </row>
    <row r="372" spans="1:23" s="129" customFormat="1" hidden="1" x14ac:dyDescent="0.25">
      <c r="A372" s="128"/>
      <c r="B372" s="129" t="s">
        <v>1213</v>
      </c>
      <c r="C372" s="138" t="s">
        <v>2483</v>
      </c>
      <c r="D372" s="138" t="s">
        <v>2482</v>
      </c>
      <c r="E372" s="129" t="str">
        <f>IFERROR(VLOOKUP(Tabela1[[#This Row],[Priimek]],'Seznam prijav AIPS'!$F$2:$W$100,11,FALSE),"")</f>
        <v>suiikiya1210@gmail.com</v>
      </c>
      <c r="F372" s="130"/>
      <c r="G372" s="129" t="s">
        <v>2709</v>
      </c>
      <c r="H372" s="129" t="s">
        <v>2733</v>
      </c>
      <c r="I372" s="131" t="s">
        <v>2536</v>
      </c>
      <c r="K372" s="132"/>
      <c r="L372" s="226" t="s">
        <v>2734</v>
      </c>
      <c r="M372" s="129" t="s">
        <v>2735</v>
      </c>
      <c r="N372" s="129" t="s">
        <v>2735</v>
      </c>
      <c r="O372" s="133"/>
      <c r="P372" s="134" t="e">
        <f>IF(VLOOKUP(Tabela1[[#This Row],[Koda predmeta]],Tabela13[[Course/Subject code]:[Note]],9,FALSE)&gt;0,VLOOKUP(Tabela1[[#This Row],[Koda predmeta]],Tabela13[[Course/Subject code]:[Note]],9,FALSE),"")</f>
        <v>#N/A</v>
      </c>
      <c r="Q372" s="135" t="str">
        <f>IFERROR(Tabela1[[#This Row],[Kvote na predmetu]]-COUNTIFS(L:L,Tabela1[[#This Row],[Koda predmeta]],O:O,""),"")</f>
        <v/>
      </c>
      <c r="S372" s="129" t="s">
        <v>1209</v>
      </c>
      <c r="T372" s="129" t="s">
        <v>37</v>
      </c>
      <c r="U372" s="129" t="e">
        <f>VLOOKUP(Tabela1[[#This Row],[Koda predmeta]],Tabela13[[Course/Subject code]:[Note]],10,FALSE)</f>
        <v>#N/A</v>
      </c>
      <c r="V372" s="129" t="e">
        <f>VLOOKUP(Tabela1[[#This Row],[Koda predmeta]],Tabela13[[Course/Subject code]:[Note]],11,FALSE)</f>
        <v>#N/A</v>
      </c>
      <c r="W372" s="136"/>
    </row>
    <row r="373" spans="1:23" s="94" customFormat="1" x14ac:dyDescent="0.25">
      <c r="A373" s="84"/>
      <c r="B373" s="85" t="s">
        <v>1213</v>
      </c>
      <c r="C373" s="85" t="s">
        <v>3019</v>
      </c>
      <c r="D373" s="85" t="s">
        <v>3020</v>
      </c>
      <c r="E373" s="85" t="str">
        <f>IFERROR(VLOOKUP(Tabela1[[#This Row],[Priimek]],'Seznam prijav AIPS'!$F$2:$W$100,11,FALSE),"")</f>
        <v>riblanramirez17@gmail.com</v>
      </c>
      <c r="F373" s="86" t="s">
        <v>2724</v>
      </c>
      <c r="G373" s="85"/>
      <c r="H373" s="85" t="str">
        <f>VLOOKUP(Tabela1[[#This Row],[Fakulteta koda]],Sporazumi!$C$2:$K$237,2,FALSE)</f>
        <v>UNIVERSIDAD ALFONSO X EL SABIO</v>
      </c>
      <c r="I373" s="87"/>
      <c r="J373" s="85" t="str">
        <f>VLOOKUP(Tabela1[[#This Row],[Fakulteta koda]],Sporazumi!$C$2:$K$237,6,FALSE)</f>
        <v>Psychology</v>
      </c>
      <c r="K373" s="88">
        <f>VLOOKUP(Tabela1[[#This Row],[Fakulteta koda]],Sporazumi!$C$2:$K$237,9,FALSE)</f>
        <v>2</v>
      </c>
      <c r="L373" s="89" t="s">
        <v>1161</v>
      </c>
      <c r="M373" s="85" t="str">
        <f>VLOOKUP(Tabela1[[#This Row],[Koda predmeta]],Tabela13[[Course/Subject code]:[Note]],2,FALSE)</f>
        <v>KADROVSKA IN ORGANIZACIJSKA PSIHOLOGIJA</v>
      </c>
      <c r="N373" s="85" t="str">
        <f>VLOOKUP(Tabela1[[#This Row],[Koda predmeta]],Tabela13[[Course/Subject code]:[Note]],3,FALSE)</f>
        <v>PERSONNEL AND ORGANIZATIONAL PSYCHOLOGY</v>
      </c>
      <c r="O373" s="90" t="s">
        <v>2219</v>
      </c>
      <c r="P373" s="91">
        <f>IF(VLOOKUP(Tabela1[[#This Row],[Koda predmeta]],Tabela13[[Course/Subject code]:[Note]],9,FALSE)&gt;0,VLOOKUP(Tabela1[[#This Row],[Koda predmeta]],Tabela13[[Course/Subject code]:[Note]],9,FALSE),"")</f>
        <v>6</v>
      </c>
      <c r="Q373" s="92">
        <f>IFERROR(Tabela1[[#This Row],[Kvote na predmetu]]-COUNTIFS(L:L,Tabela1[[#This Row],[Koda predmeta]],O:O,""),"")</f>
        <v>0</v>
      </c>
      <c r="R373" s="85"/>
      <c r="S373" s="85" t="str">
        <f>VLOOKUP(Tabela1[[#This Row],[Koda predmeta]],Tabela13[[Course/Subject code]:[Note]],4,FALSE)</f>
        <v>Department of Psychology</v>
      </c>
      <c r="T373" s="85" t="str">
        <f>VLOOKUP(Tabela1[[#This Row],[Koda predmeta]],Tabela13[[Course/Subject code]:[Note]],7,FALSE)</f>
        <v>Winter</v>
      </c>
      <c r="U373" s="85" t="str">
        <f>VLOOKUP(Tabela1[[#This Row],[Koda predmeta]],Tabela13[[Course/Subject code]:[Note]],10,FALSE)</f>
        <v>Only students of Psychology; in the form of individual consultations and seminars for Erasmus students</v>
      </c>
      <c r="V373" s="85">
        <f>VLOOKUP(Tabela1[[#This Row],[Koda predmeta]],Tabela13[[Course/Subject code]:[Note]],11,FALSE)</f>
        <v>0</v>
      </c>
      <c r="W373" s="93"/>
    </row>
    <row r="374" spans="1:23" s="129" customFormat="1" x14ac:dyDescent="0.25">
      <c r="A374" s="110"/>
      <c r="B374" s="106" t="s">
        <v>1213</v>
      </c>
      <c r="C374" s="106" t="s">
        <v>1832</v>
      </c>
      <c r="D374" s="106" t="s">
        <v>1831</v>
      </c>
      <c r="E374" s="106" t="str">
        <f>IFERROR(VLOOKUP(Tabela1[[#This Row],[Priimek]],'Seznam prijav AIPS'!$F$2:$W$100,11,FALSE),"")</f>
        <v>c.torradobonet@gmail.com</v>
      </c>
      <c r="F374" s="143" t="s">
        <v>2724</v>
      </c>
      <c r="G374" s="106" t="s">
        <v>2194</v>
      </c>
      <c r="H374" s="106" t="str">
        <f>VLOOKUP(Tabela1[[#This Row],[Fakulteta koda]],Sporazumi!$C$2:$K$237,2,FALSE)</f>
        <v>UNIVERSIDAD ALFONSO X EL SABIO</v>
      </c>
      <c r="I374" s="107" t="s">
        <v>1763</v>
      </c>
      <c r="J374" s="106" t="str">
        <f>VLOOKUP(Tabela1[[#This Row],[Fakulteta koda]],Sporazumi!$C$2:$K$237,6,FALSE)</f>
        <v>Psychology</v>
      </c>
      <c r="K374" s="108">
        <f>VLOOKUP(Tabela1[[#This Row],[Fakulteta koda]],Sporazumi!$C$2:$K$237,9,FALSE)</f>
        <v>2</v>
      </c>
      <c r="L374" s="119" t="s">
        <v>1161</v>
      </c>
      <c r="M374" s="106" t="str">
        <f>VLOOKUP(Tabela1[[#This Row],[Koda predmeta]],Tabela13[[Course/Subject code]:[Note]],2,FALSE)</f>
        <v>KADROVSKA IN ORGANIZACIJSKA PSIHOLOGIJA</v>
      </c>
      <c r="N374" s="106" t="str">
        <f>VLOOKUP(Tabela1[[#This Row],[Koda predmeta]],Tabela13[[Course/Subject code]:[Note]],3,FALSE)</f>
        <v>PERSONNEL AND ORGANIZATIONAL PSYCHOLOGY</v>
      </c>
      <c r="O374" s="103"/>
      <c r="P374" s="103">
        <f>IF(VLOOKUP(Tabela1[[#This Row],[Koda predmeta]],Tabela13[[Course/Subject code]:[Note]],9,FALSE)&gt;0,VLOOKUP(Tabela1[[#This Row],[Koda predmeta]],Tabela13[[Course/Subject code]:[Note]],9,FALSE),"")</f>
        <v>6</v>
      </c>
      <c r="Q374" s="103">
        <f>IFERROR(Tabela1[[#This Row],[Kvote na predmetu]]-COUNTIFS(L:L,Tabela1[[#This Row],[Koda predmeta]],O:O,""),"")</f>
        <v>0</v>
      </c>
      <c r="R374" s="106"/>
      <c r="S374" s="106" t="str">
        <f>VLOOKUP(Tabela1[[#This Row],[Koda predmeta]],Tabela13[[Course/Subject code]:[Note]],4,FALSE)</f>
        <v>Department of Psychology</v>
      </c>
      <c r="T374" s="106" t="str">
        <f>VLOOKUP(Tabela1[[#This Row],[Koda predmeta]],Tabela13[[Course/Subject code]:[Note]],7,FALSE)</f>
        <v>Winter</v>
      </c>
      <c r="U374" s="106" t="str">
        <f>VLOOKUP(Tabela1[[#This Row],[Koda predmeta]],Tabela13[[Course/Subject code]:[Note]],10,FALSE)</f>
        <v>Only students of Psychology; in the form of individual consultations and seminars for Erasmus students</v>
      </c>
      <c r="V374" s="106">
        <f>VLOOKUP(Tabela1[[#This Row],[Koda predmeta]],Tabela13[[Course/Subject code]:[Note]],11,FALSE)</f>
        <v>0</v>
      </c>
      <c r="W374" s="124"/>
    </row>
    <row r="375" spans="1:23" s="129" customFormat="1" hidden="1" x14ac:dyDescent="0.25">
      <c r="A375" s="128"/>
      <c r="B375" s="129" t="s">
        <v>1213</v>
      </c>
      <c r="C375" s="138" t="s">
        <v>2483</v>
      </c>
      <c r="D375" s="138" t="s">
        <v>2482</v>
      </c>
      <c r="E375" s="129" t="str">
        <f>IFERROR(VLOOKUP(Tabela1[[#This Row],[Priimek]],'Seznam prijav AIPS'!$F$2:$W$100,11,FALSE),"")</f>
        <v>suiikiya1210@gmail.com</v>
      </c>
      <c r="F375" s="130"/>
      <c r="G375" s="129" t="s">
        <v>2709</v>
      </c>
      <c r="H375" s="129" t="s">
        <v>2733</v>
      </c>
      <c r="I375" s="131" t="s">
        <v>2536</v>
      </c>
      <c r="K375" s="132"/>
      <c r="L375" s="226" t="s">
        <v>63</v>
      </c>
      <c r="M375" s="129" t="str">
        <f>VLOOKUP(Tabela1[[#This Row],[Koda predmeta]],Tabela13[[Course/Subject code]:[Note]],2,FALSE)</f>
        <v>ANGLEŠKI JEZIK - GLASOSLOVJE</v>
      </c>
      <c r="N375" s="129" t="str">
        <f>VLOOKUP(Tabela1[[#This Row],[Koda predmeta]],Tabela13[[Course/Subject code]:[Note]],3,FALSE)</f>
        <v>ENGLISH LANGUAGE – PHONETICS AND PHONOLOGY</v>
      </c>
      <c r="O375" s="133"/>
      <c r="P375" s="134">
        <f>IF(VLOOKUP(Tabela1[[#This Row],[Koda predmeta]],Tabela13[[Course/Subject code]:[Note]],9,FALSE)&gt;0,VLOOKUP(Tabela1[[#This Row],[Koda predmeta]],Tabela13[[Course/Subject code]:[Note]],9,FALSE),"")</f>
        <v>8</v>
      </c>
      <c r="Q375" s="135">
        <f>IFERROR(Tabela1[[#This Row],[Kvote na predmetu]]-COUNTIFS(L:L,Tabela1[[#This Row],[Koda predmeta]],O:O,""),"")</f>
        <v>2</v>
      </c>
      <c r="S375" s="129" t="str">
        <f>VLOOKUP(Tabela1[[#This Row],[Koda predmeta]],Tabela13[[Course/Subject code]:[Note]],4,FALSE)</f>
        <v>Department of English and American Studies</v>
      </c>
      <c r="T375" s="129" t="str">
        <f>VLOOKUP(Tabela1[[#This Row],[Koda predmeta]],Tabela13[[Course/Subject code]:[Note]],7,FALSE)</f>
        <v>Winter</v>
      </c>
      <c r="U375" s="129" t="str">
        <f>VLOOKUP(Tabela1[[#This Row],[Koda predmeta]],Tabela13[[Course/Subject code]:[Note]],10,FALSE)</f>
        <v>Only students of English</v>
      </c>
      <c r="V375" s="129">
        <f>VLOOKUP(Tabela1[[#This Row],[Koda predmeta]],Tabela13[[Course/Subject code]:[Note]],11,FALSE)</f>
        <v>0</v>
      </c>
      <c r="W375" s="136"/>
    </row>
    <row r="376" spans="1:23" s="129" customFormat="1" hidden="1" x14ac:dyDescent="0.25">
      <c r="A376" s="181"/>
      <c r="B376" s="157" t="s">
        <v>1213</v>
      </c>
      <c r="C376" s="178" t="s">
        <v>2483</v>
      </c>
      <c r="D376" s="178" t="s">
        <v>2482</v>
      </c>
      <c r="E376" s="157" t="str">
        <f>IFERROR(VLOOKUP(Tabela1[[#This Row],[Priimek]],'Seznam prijav AIPS'!$F$2:$W$100,11,FALSE),"")</f>
        <v>suiikiya1210@gmail.com</v>
      </c>
      <c r="F376" s="177"/>
      <c r="G376" s="157" t="s">
        <v>2709</v>
      </c>
      <c r="H376" s="157" t="s">
        <v>2733</v>
      </c>
      <c r="I376" s="178" t="s">
        <v>2536</v>
      </c>
      <c r="J376" s="157"/>
      <c r="K376" s="179"/>
      <c r="L376" s="207" t="s">
        <v>519</v>
      </c>
      <c r="M376" s="157" t="str">
        <f>VLOOKUP(Tabela1[[#This Row],[Koda predmeta]],Tabela13[[Course/Subject code]:[Note]],2,FALSE)</f>
        <v>TEORIJA KNJIŽEVNOSTI</v>
      </c>
      <c r="N376" s="157" t="str">
        <f>VLOOKUP(Tabela1[[#This Row],[Koda predmeta]],Tabela13[[Course/Subject code]:[Note]],3,FALSE)</f>
        <v>THEORY OF LITERATURE</v>
      </c>
      <c r="O376" s="180"/>
      <c r="P376" s="180" t="str">
        <f>IF(VLOOKUP(Tabela1[[#This Row],[Koda predmeta]],Tabela13[[Course/Subject code]:[Note]],9,FALSE)&gt;0,VLOOKUP(Tabela1[[#This Row],[Koda predmeta]],Tabela13[[Course/Subject code]:[Note]],9,FALSE),"")</f>
        <v/>
      </c>
      <c r="Q376" s="180" t="str">
        <f>IFERROR(Tabela1[[#This Row],[Kvote na predmetu]]-COUNTIFS(L:L,Tabela1[[#This Row],[Koda predmeta]],O:O,""),"")</f>
        <v/>
      </c>
      <c r="R376" s="157"/>
      <c r="S376" s="157" t="str">
        <f>VLOOKUP(Tabela1[[#This Row],[Koda predmeta]],Tabela13[[Course/Subject code]:[Note]],4,FALSE)</f>
        <v>Department of Slavic Languages and Literature</v>
      </c>
      <c r="T376" s="157" t="str">
        <f>VLOOKUP(Tabela1[[#This Row],[Koda predmeta]],Tabela13[[Course/Subject code]:[Note]],7,FALSE)</f>
        <v>Winter</v>
      </c>
      <c r="U376" s="157" t="str">
        <f>VLOOKUP(Tabela1[[#This Row],[Koda predmeta]],Tabela13[[Course/Subject code]:[Note]],10,FALSE)</f>
        <v>Individual consultations for Erasmus students; with the option of joining classes in Slovenian language</v>
      </c>
      <c r="V376" s="157">
        <f>VLOOKUP(Tabela1[[#This Row],[Koda predmeta]],Tabela13[[Course/Subject code]:[Note]],11,FALSE)</f>
        <v>0</v>
      </c>
      <c r="W376" s="184"/>
    </row>
    <row r="377" spans="1:23" s="129" customFormat="1" x14ac:dyDescent="0.25">
      <c r="A377" s="235"/>
      <c r="B377" s="172" t="s">
        <v>1213</v>
      </c>
      <c r="C377" s="174" t="s">
        <v>2543</v>
      </c>
      <c r="D377" s="172" t="s">
        <v>2542</v>
      </c>
      <c r="E377" s="172" t="str">
        <f>IFERROR(VLOOKUP(Tabela1[[#This Row],[Priimek]],'Seznam prijav AIPS'!$F$2:$W$100,11,FALSE),"")</f>
        <v>claudiamarquezalbert@uma.es</v>
      </c>
      <c r="F377" s="173" t="s">
        <v>2193</v>
      </c>
      <c r="G377" s="172" t="s">
        <v>2719</v>
      </c>
      <c r="H377" s="172" t="str">
        <f>VLOOKUP(Tabela1[[#This Row],[Fakulteta koda]],Sporazumi!$C$2:$K$237,2,FALSE)</f>
        <v>UNIVERSIDAD DE MALAGA</v>
      </c>
      <c r="I377" s="174" t="s">
        <v>1763</v>
      </c>
      <c r="J377" s="172" t="str">
        <f>VLOOKUP(Tabela1[[#This Row],[Fakulteta koda]],Sporazumi!$C$2:$K$237,6,FALSE)</f>
        <v>Psychology</v>
      </c>
      <c r="K377" s="175">
        <f>VLOOKUP(Tabela1[[#This Row],[Fakulteta koda]],Sporazumi!$C$2:$K$237,9,FALSE)</f>
        <v>5</v>
      </c>
      <c r="L377" s="89" t="s">
        <v>1161</v>
      </c>
      <c r="M377" s="172" t="str">
        <f>VLOOKUP(Tabela1[[#This Row],[Koda predmeta]],Tabela13[[Course/Subject code]:[Note]],2,FALSE)</f>
        <v>KADROVSKA IN ORGANIZACIJSKA PSIHOLOGIJA</v>
      </c>
      <c r="N377" s="172" t="str">
        <f>VLOOKUP(Tabela1[[#This Row],[Koda predmeta]],Tabela13[[Course/Subject code]:[Note]],3,FALSE)</f>
        <v>PERSONNEL AND ORGANIZATIONAL PSYCHOLOGY</v>
      </c>
      <c r="O377" s="176" t="s">
        <v>2219</v>
      </c>
      <c r="P377" s="176">
        <f>IF(VLOOKUP(Tabela1[[#This Row],[Koda predmeta]],Tabela13[[Course/Subject code]:[Note]],9,FALSE)&gt;0,VLOOKUP(Tabela1[[#This Row],[Koda predmeta]],Tabela13[[Course/Subject code]:[Note]],9,FALSE),"")</f>
        <v>6</v>
      </c>
      <c r="Q377" s="176">
        <f>IFERROR(Tabela1[[#This Row],[Kvote na predmetu]]-COUNTIFS(L:L,Tabela1[[#This Row],[Koda predmeta]],O:O,""),"")</f>
        <v>0</v>
      </c>
      <c r="R377" s="172"/>
      <c r="S377" s="172" t="str">
        <f>VLOOKUP(Tabela1[[#This Row],[Koda predmeta]],Tabela13[[Course/Subject code]:[Note]],4,FALSE)</f>
        <v>Department of Psychology</v>
      </c>
      <c r="T377" s="172" t="str">
        <f>VLOOKUP(Tabela1[[#This Row],[Koda predmeta]],Tabela13[[Course/Subject code]:[Note]],7,FALSE)</f>
        <v>Winter</v>
      </c>
      <c r="U377" s="172" t="str">
        <f>VLOOKUP(Tabela1[[#This Row],[Koda predmeta]],Tabela13[[Course/Subject code]:[Note]],10,FALSE)</f>
        <v>Only students of Psychology; in the form of individual consultations and seminars for Erasmus students</v>
      </c>
      <c r="V377" s="172">
        <f>VLOOKUP(Tabela1[[#This Row],[Koda predmeta]],Tabela13[[Course/Subject code]:[Note]],11,FALSE)</f>
        <v>0</v>
      </c>
      <c r="W377" s="255"/>
    </row>
    <row r="378" spans="1:23" s="129" customFormat="1" x14ac:dyDescent="0.25">
      <c r="A378" s="96"/>
      <c r="B378" s="97" t="s">
        <v>1213</v>
      </c>
      <c r="C378" s="97" t="s">
        <v>2062</v>
      </c>
      <c r="D378" s="98" t="s">
        <v>1928</v>
      </c>
      <c r="E378" s="97" t="str">
        <f>IFERROR(VLOOKUP(Tabela1[[#This Row],[Priimek]],'Seznam prijav AIPS'!$F$2:$W$100,11,FALSE),"")</f>
        <v>igilont@myuax.com</v>
      </c>
      <c r="F378" s="99" t="s">
        <v>2724</v>
      </c>
      <c r="G378" s="97"/>
      <c r="H378" s="97" t="s">
        <v>1412</v>
      </c>
      <c r="I378" s="98" t="s">
        <v>1763</v>
      </c>
      <c r="J378" s="97" t="str">
        <f>VLOOKUP(Tabela1[[#This Row],[Fakulteta koda]],Sporazumi!$C$2:$K$237,6,FALSE)</f>
        <v>Psychology</v>
      </c>
      <c r="K378" s="100">
        <f>VLOOKUP(Tabela1[[#This Row],[Fakulteta koda]],Sporazumi!$C$2:$K$237,9,FALSE)</f>
        <v>2</v>
      </c>
      <c r="L378" s="142" t="s">
        <v>1161</v>
      </c>
      <c r="M378" s="97" t="str">
        <f>VLOOKUP(Tabela1[[#This Row],[Koda predmeta]],Tabela13[[Course/Subject code]:[Note]],2,FALSE)</f>
        <v>KADROVSKA IN ORGANIZACIJSKA PSIHOLOGIJA</v>
      </c>
      <c r="N378" s="97" t="str">
        <f>VLOOKUP(Tabela1[[#This Row],[Koda predmeta]],Tabela13[[Course/Subject code]:[Note]],3,FALSE)</f>
        <v>PERSONNEL AND ORGANIZATIONAL PSYCHOLOGY</v>
      </c>
      <c r="O378" s="101"/>
      <c r="P378" s="102">
        <f>IF(VLOOKUP(Tabela1[[#This Row],[Koda predmeta]],Tabela13[[Course/Subject code]:[Note]],9,FALSE)&gt;0,VLOOKUP(Tabela1[[#This Row],[Koda predmeta]],Tabela13[[Course/Subject code]:[Note]],9,FALSE),"")</f>
        <v>6</v>
      </c>
      <c r="Q378" s="103">
        <f>IFERROR(Tabela1[[#This Row],[Kvote na predmetu]]-COUNTIFS(L:L,Tabela1[[#This Row],[Koda predmeta]],O:O,""),"")</f>
        <v>0</v>
      </c>
      <c r="R378" s="97"/>
      <c r="S378" s="97" t="str">
        <f>VLOOKUP(Tabela1[[#This Row],[Koda predmeta]],Tabela13[[Course/Subject code]:[Note]],4,FALSE)</f>
        <v>Department of Psychology</v>
      </c>
      <c r="T378" s="97" t="str">
        <f>VLOOKUP(Tabela1[[#This Row],[Koda predmeta]],Tabela13[[Course/Subject code]:[Note]],7,FALSE)</f>
        <v>Winter</v>
      </c>
      <c r="U378" s="97" t="str">
        <f>VLOOKUP(Tabela1[[#This Row],[Koda predmeta]],Tabela13[[Course/Subject code]:[Note]],10,FALSE)</f>
        <v>Only students of Psychology; in the form of individual consultations and seminars for Erasmus students</v>
      </c>
      <c r="V378" s="97">
        <f>VLOOKUP(Tabela1[[#This Row],[Koda predmeta]],Tabela13[[Course/Subject code]:[Note]],11,FALSE)</f>
        <v>0</v>
      </c>
      <c r="W378" s="104"/>
    </row>
    <row r="379" spans="1:23" s="129" customFormat="1" hidden="1" x14ac:dyDescent="0.25">
      <c r="A379" s="181"/>
      <c r="B379" s="157" t="s">
        <v>1213</v>
      </c>
      <c r="C379" s="178" t="s">
        <v>2483</v>
      </c>
      <c r="D379" s="178" t="s">
        <v>2482</v>
      </c>
      <c r="E379" s="157" t="str">
        <f>IFERROR(VLOOKUP(Tabela1[[#This Row],[Priimek]],'Seznam prijav AIPS'!$F$2:$W$100,11,FALSE),"")</f>
        <v>suiikiya1210@gmail.com</v>
      </c>
      <c r="F379" s="177"/>
      <c r="G379" s="157" t="s">
        <v>2709</v>
      </c>
      <c r="H379" s="157" t="s">
        <v>2733</v>
      </c>
      <c r="I379" s="178" t="s">
        <v>2536</v>
      </c>
      <c r="J379" s="157"/>
      <c r="K379" s="179"/>
      <c r="L379" s="207" t="s">
        <v>524</v>
      </c>
      <c r="M379" s="157" t="str">
        <f>VLOOKUP(Tabela1[[#This Row],[Koda predmeta]],Tabela13[[Course/Subject code]:[Note]],2,FALSE)</f>
        <v>TEORIJA LITERARNIH VRST</v>
      </c>
      <c r="N379" s="157" t="str">
        <f>VLOOKUP(Tabela1[[#This Row],[Koda predmeta]],Tabela13[[Course/Subject code]:[Note]],3,FALSE)</f>
        <v>THEORY OF LITERARY FORMS</v>
      </c>
      <c r="O379" s="180"/>
      <c r="P379" s="180" t="str">
        <f>IF(VLOOKUP(Tabela1[[#This Row],[Koda predmeta]],Tabela13[[Course/Subject code]:[Note]],9,FALSE)&gt;0,VLOOKUP(Tabela1[[#This Row],[Koda predmeta]],Tabela13[[Course/Subject code]:[Note]],9,FALSE),"")</f>
        <v/>
      </c>
      <c r="Q379" s="180" t="str">
        <f>IFERROR(Tabela1[[#This Row],[Kvote na predmetu]]-COUNTIFS(L:L,Tabela1[[#This Row],[Koda predmeta]],O:O,""),"")</f>
        <v/>
      </c>
      <c r="R379" s="157"/>
      <c r="S379" s="157" t="str">
        <f>VLOOKUP(Tabela1[[#This Row],[Koda predmeta]],Tabela13[[Course/Subject code]:[Note]],4,FALSE)</f>
        <v>Department of Slavic Languages and Literature</v>
      </c>
      <c r="T379" s="157" t="str">
        <f>VLOOKUP(Tabela1[[#This Row],[Koda predmeta]],Tabela13[[Course/Subject code]:[Note]],7,FALSE)</f>
        <v>Winter</v>
      </c>
      <c r="U379" s="157" t="str">
        <f>VLOOKUP(Tabela1[[#This Row],[Koda predmeta]],Tabela13[[Course/Subject code]:[Note]],10,FALSE)</f>
        <v>Individual consultations for Erasmus students; with the option of joining classes in Slovenian language</v>
      </c>
      <c r="V379" s="157">
        <f>VLOOKUP(Tabela1[[#This Row],[Koda predmeta]],Tabela13[[Course/Subject code]:[Note]],11,FALSE)</f>
        <v>0</v>
      </c>
      <c r="W379" s="184"/>
    </row>
    <row r="380" spans="1:23" s="94" customFormat="1" hidden="1" x14ac:dyDescent="0.25">
      <c r="A380" s="110"/>
      <c r="B380" s="106" t="s">
        <v>3027</v>
      </c>
      <c r="C380" s="97" t="s">
        <v>2947</v>
      </c>
      <c r="D380" s="97" t="s">
        <v>2948</v>
      </c>
      <c r="E380" s="106" t="str">
        <f>IFERROR(VLOOKUP(Tabela1[[#This Row],[Priimek]],'Seznam prijav AIPS'!$F$2:$W$100,11,FALSE),"")</f>
        <v/>
      </c>
      <c r="F380" s="143" t="s">
        <v>1499</v>
      </c>
      <c r="G380" s="106"/>
      <c r="H380" s="106" t="str">
        <f>VLOOKUP(Tabela1[[#This Row],[Fakulteta koda]],Sporazumi!$C$2:$K$237,2,FALSE)</f>
        <v>EOTVOS LORAND TUDOMANYEGYETEM</v>
      </c>
      <c r="I380" s="107" t="s">
        <v>2950</v>
      </c>
      <c r="J380" s="106"/>
      <c r="K380" s="108">
        <f>VLOOKUP(Tabela1[[#This Row],[Fakulteta koda]],Sporazumi!$C$2:$K$237,9,FALSE)</f>
        <v>2</v>
      </c>
      <c r="L380" s="142" t="s">
        <v>184</v>
      </c>
      <c r="M380" s="106" t="str">
        <f>VLOOKUP(Tabela1[[#This Row],[Koda predmeta]],Tabela13[[Course/Subject code]:[Note]],2,FALSE)</f>
        <v>MODERNI ROMAN IN LITERARNI KRITIŠKI PRISTOPI</v>
      </c>
      <c r="N380" s="106" t="str">
        <f>VLOOKUP(Tabela1[[#This Row],[Koda predmeta]],Tabela13[[Course/Subject code]:[Note]],3,FALSE)</f>
        <v>CRITICAL APPROACHESS AND THE MODERN NOVEL</v>
      </c>
      <c r="O380" s="101"/>
      <c r="P380" s="103">
        <f>IF(VLOOKUP(Tabela1[[#This Row],[Koda predmeta]],Tabela13[[Course/Subject code]:[Note]],9,FALSE)&gt;0,VLOOKUP(Tabela1[[#This Row],[Koda predmeta]],Tabela13[[Course/Subject code]:[Note]],9,FALSE),"")</f>
        <v>4</v>
      </c>
      <c r="Q380" s="103">
        <f>IFERROR(Tabela1[[#This Row],[Kvote na predmetu]]-COUNTIFS(L:L,Tabela1[[#This Row],[Koda predmeta]],O:O,""),"")</f>
        <v>2</v>
      </c>
      <c r="R380" s="106"/>
      <c r="S380" s="106" t="str">
        <f>VLOOKUP(Tabela1[[#This Row],[Koda predmeta]],Tabela13[[Course/Subject code]:[Note]],4,FALSE)</f>
        <v>Department of English and American Studies</v>
      </c>
      <c r="T380" s="106" t="str">
        <f>VLOOKUP(Tabela1[[#This Row],[Koda predmeta]],Tabela13[[Course/Subject code]:[Note]],7,FALSE)</f>
        <v>Winter</v>
      </c>
      <c r="U380" s="106" t="str">
        <f>VLOOKUP(Tabela1[[#This Row],[Koda predmeta]],Tabela13[[Course/Subject code]:[Note]],10,FALSE)</f>
        <v>Only master level students of English; high command of English (C1). Lecturer Tjaša Mohar</v>
      </c>
      <c r="V380" s="106">
        <f>VLOOKUP(Tabela1[[#This Row],[Koda predmeta]],Tabela13[[Course/Subject code]:[Note]],11,FALSE)</f>
        <v>0</v>
      </c>
      <c r="W380" s="124"/>
    </row>
    <row r="381" spans="1:23" s="97" customFormat="1" hidden="1" x14ac:dyDescent="0.25">
      <c r="A381" s="110"/>
      <c r="B381" s="106" t="s">
        <v>3027</v>
      </c>
      <c r="C381" s="97" t="s">
        <v>2947</v>
      </c>
      <c r="D381" s="97" t="s">
        <v>2948</v>
      </c>
      <c r="E381" s="106"/>
      <c r="F381" s="143" t="s">
        <v>1499</v>
      </c>
      <c r="G381" s="106"/>
      <c r="H381" s="106" t="str">
        <f>VLOOKUP(Tabela1[[#This Row],[Fakulteta koda]],Sporazumi!$C$2:$K$237,2,FALSE)</f>
        <v>EOTVOS LORAND TUDOMANYEGYETEM</v>
      </c>
      <c r="I381" s="107" t="s">
        <v>2950</v>
      </c>
      <c r="J381" s="106"/>
      <c r="K381" s="108">
        <f>VLOOKUP(Tabela1[[#This Row],[Fakulteta koda]],Sporazumi!$C$2:$K$237,9,FALSE)</f>
        <v>2</v>
      </c>
      <c r="L381" s="97" t="s">
        <v>628</v>
      </c>
      <c r="M381" s="106" t="str">
        <f>VLOOKUP(Tabela1[[#This Row],[Koda predmeta]],Tabela13[[Course/Subject code]:[Note]],2,FALSE)</f>
        <v>UVOD V FILOZOFIJO</v>
      </c>
      <c r="N381" s="106" t="str">
        <f>VLOOKUP(Tabela1[[#This Row],[Koda predmeta]],Tabela13[[Course/Subject code]:[Note]],3,FALSE)</f>
        <v>INTRODUCTION TO PHILOSOPHY</v>
      </c>
      <c r="O381" s="101"/>
      <c r="P381" s="103" t="str">
        <f>IF(VLOOKUP(Tabela1[[#This Row],[Koda predmeta]],Tabela13[[Course/Subject code]:[Note]],9,FALSE)&gt;0,VLOOKUP(Tabela1[[#This Row],[Koda predmeta]],Tabela13[[Course/Subject code]:[Note]],9,FALSE),"")</f>
        <v/>
      </c>
      <c r="Q381" s="103" t="str">
        <f>IFERROR(Tabela1[[#This Row],[Kvote na predmetu]]-COUNTIFS(L:L,Tabela1[[#This Row],[Koda predmeta]],O:O,""),"")</f>
        <v/>
      </c>
      <c r="R381" s="106"/>
      <c r="S381" s="106" t="str">
        <f>VLOOKUP(Tabela1[[#This Row],[Koda predmeta]],Tabela13[[Course/Subject code]:[Note]],4,FALSE)</f>
        <v>Department of Philosophy</v>
      </c>
      <c r="T381" s="106" t="str">
        <f>VLOOKUP(Tabela1[[#This Row],[Koda predmeta]],Tabela13[[Course/Subject code]:[Note]],7,FALSE)</f>
        <v>Winter</v>
      </c>
      <c r="U381" s="106">
        <f>VLOOKUP(Tabela1[[#This Row],[Koda predmeta]],Tabela13[[Course/Subject code]:[Note]],10,FALSE)</f>
        <v>0</v>
      </c>
      <c r="V381" s="106">
        <f>VLOOKUP(Tabela1[[#This Row],[Koda predmeta]],Tabela13[[Course/Subject code]:[Note]],11,FALSE)</f>
        <v>0</v>
      </c>
      <c r="W381" s="104"/>
    </row>
    <row r="382" spans="1:23" s="85" customFormat="1" hidden="1" x14ac:dyDescent="0.25">
      <c r="A382" s="110"/>
      <c r="B382" s="106" t="s">
        <v>3027</v>
      </c>
      <c r="C382" s="142" t="s">
        <v>2947</v>
      </c>
      <c r="D382" s="97" t="s">
        <v>2948</v>
      </c>
      <c r="E382" s="106"/>
      <c r="F382" s="143" t="s">
        <v>1499</v>
      </c>
      <c r="G382" s="106"/>
      <c r="H382" s="106" t="str">
        <f>VLOOKUP(Tabela1[[#This Row],[Fakulteta koda]],Sporazumi!$C$2:$K$237,2,FALSE)</f>
        <v>EOTVOS LORAND TUDOMANYEGYETEM</v>
      </c>
      <c r="I382" s="107" t="s">
        <v>2950</v>
      </c>
      <c r="J382" s="106"/>
      <c r="K382" s="108">
        <f>VLOOKUP(Tabela1[[#This Row],[Fakulteta koda]],Sporazumi!$C$2:$K$237,9,FALSE)</f>
        <v>2</v>
      </c>
      <c r="L382" s="142" t="s">
        <v>632</v>
      </c>
      <c r="M382" s="106" t="str">
        <f>VLOOKUP(Tabela1[[#This Row],[Koda predmeta]],Tabela13[[Course/Subject code]:[Note]],2,FALSE)</f>
        <v>KRITIČNO MIŠLJENJE Z OSNOVAMI ARGUMENTACIJE</v>
      </c>
      <c r="N382" s="106" t="str">
        <f>VLOOKUP(Tabela1[[#This Row],[Koda predmeta]],Tabela13[[Course/Subject code]:[Note]],3,FALSE)</f>
        <v>CRITICAL THINKING WITH ELEMENTARY ARGUMEMENTATION</v>
      </c>
      <c r="O382" s="101"/>
      <c r="P382" s="103" t="str">
        <f>IF(VLOOKUP(Tabela1[[#This Row],[Koda predmeta]],Tabela13[[Course/Subject code]:[Note]],9,FALSE)&gt;0,VLOOKUP(Tabela1[[#This Row],[Koda predmeta]],Tabela13[[Course/Subject code]:[Note]],9,FALSE),"")</f>
        <v/>
      </c>
      <c r="Q382" s="103" t="str">
        <f>IFERROR(Tabela1[[#This Row],[Kvote na predmetu]]-COUNTIFS(L:L,Tabela1[[#This Row],[Koda predmeta]],O:O,""),"")</f>
        <v/>
      </c>
      <c r="R382" s="106"/>
      <c r="S382" s="106" t="str">
        <f>VLOOKUP(Tabela1[[#This Row],[Koda predmeta]],Tabela13[[Course/Subject code]:[Note]],4,FALSE)</f>
        <v>Department of Philosophy</v>
      </c>
      <c r="T382" s="106" t="str">
        <f>VLOOKUP(Tabela1[[#This Row],[Koda predmeta]],Tabela13[[Course/Subject code]:[Note]],7,FALSE)</f>
        <v>Winter</v>
      </c>
      <c r="U382" s="106">
        <f>VLOOKUP(Tabela1[[#This Row],[Koda predmeta]],Tabela13[[Course/Subject code]:[Note]],10,FALSE)</f>
        <v>0</v>
      </c>
      <c r="V382" s="106">
        <f>VLOOKUP(Tabela1[[#This Row],[Koda predmeta]],Tabela13[[Course/Subject code]:[Note]],11,FALSE)</f>
        <v>0</v>
      </c>
      <c r="W382" s="104"/>
    </row>
    <row r="383" spans="1:23" s="129" customFormat="1" hidden="1" x14ac:dyDescent="0.25">
      <c r="A383" s="110"/>
      <c r="B383" s="106" t="s">
        <v>3027</v>
      </c>
      <c r="C383" s="142" t="s">
        <v>2947</v>
      </c>
      <c r="D383" s="97" t="s">
        <v>2948</v>
      </c>
      <c r="E383" s="106"/>
      <c r="F383" s="143" t="s">
        <v>1499</v>
      </c>
      <c r="G383" s="106"/>
      <c r="H383" s="106" t="str">
        <f>VLOOKUP(Tabela1[[#This Row],[Fakulteta koda]],Sporazumi!$C$2:$K$237,2,FALSE)</f>
        <v>EOTVOS LORAND TUDOMANYEGYETEM</v>
      </c>
      <c r="I383" s="107" t="s">
        <v>2950</v>
      </c>
      <c r="J383" s="106"/>
      <c r="K383" s="108">
        <f>VLOOKUP(Tabela1[[#This Row],[Fakulteta koda]],Sporazumi!$C$2:$K$237,9,FALSE)</f>
        <v>2</v>
      </c>
      <c r="L383" s="142" t="s">
        <v>935</v>
      </c>
      <c r="M383" s="106" t="str">
        <f>VLOOKUP(Tabela1[[#This Row],[Koda predmeta]],Tabela13[[Course/Subject code]:[Note]],2,FALSE)</f>
        <v>RECEPCIJA MADŽARSKE KNJIŽEVNOSTI V SLOVENSKEM LITERARNEM PROSTORU IN OBRATNO</v>
      </c>
      <c r="N383" s="106" t="str">
        <f>VLOOKUP(Tabela1[[#This Row],[Koda predmeta]],Tabela13[[Course/Subject code]:[Note]],3,FALSE)</f>
        <v>RECEPTION OF HUNGARIAN LITERATURE IN THE SLOVENIAN LITERARY SPACE AND VICE VERSA</v>
      </c>
      <c r="O383" s="101"/>
      <c r="P383" s="103" t="str">
        <f>IF(VLOOKUP(Tabela1[[#This Row],[Koda predmeta]],Tabela13[[Course/Subject code]:[Note]],9,FALSE)&gt;0,VLOOKUP(Tabela1[[#This Row],[Koda predmeta]],Tabela13[[Course/Subject code]:[Note]],9,FALSE),"")</f>
        <v/>
      </c>
      <c r="Q383" s="103" t="str">
        <f>IFERROR(Tabela1[[#This Row],[Kvote na predmetu]]-COUNTIFS(L:L,Tabela1[[#This Row],[Koda predmeta]],O:O,""),"")</f>
        <v/>
      </c>
      <c r="R383" s="106"/>
      <c r="S383" s="106" t="str">
        <f>VLOOKUP(Tabela1[[#This Row],[Koda predmeta]],Tabela13[[Course/Subject code]:[Note]],4,FALSE)</f>
        <v>Department of Hungarian Language and Literature</v>
      </c>
      <c r="T383" s="106" t="str">
        <f>VLOOKUP(Tabela1[[#This Row],[Koda predmeta]],Tabela13[[Course/Subject code]:[Note]],7,FALSE)</f>
        <v>Winter</v>
      </c>
      <c r="U383" s="106">
        <f>VLOOKUP(Tabela1[[#This Row],[Koda predmeta]],Tabela13[[Course/Subject code]:[Note]],10,FALSE)</f>
        <v>0</v>
      </c>
      <c r="V383" s="106">
        <f>VLOOKUP(Tabela1[[#This Row],[Koda predmeta]],Tabela13[[Course/Subject code]:[Note]],11,FALSE)</f>
        <v>0</v>
      </c>
      <c r="W383" s="104"/>
    </row>
    <row r="384" spans="1:23" s="97" customFormat="1" x14ac:dyDescent="0.25">
      <c r="A384" s="110"/>
      <c r="B384" s="106" t="s">
        <v>1213</v>
      </c>
      <c r="C384" s="119" t="s">
        <v>2269</v>
      </c>
      <c r="D384" s="106" t="s">
        <v>2268</v>
      </c>
      <c r="E384" s="106" t="str">
        <f>IFERROR(VLOOKUP(Tabela1[[#This Row],[Priimek]],'Seznam prijav AIPS'!$F$2:$W$100,11,FALSE),"")</f>
        <v>lavi.giordi@gmail.com</v>
      </c>
      <c r="F384" s="106" t="s">
        <v>2726</v>
      </c>
      <c r="G384" s="106" t="s">
        <v>2194</v>
      </c>
      <c r="H384" s="106" t="str">
        <f>VLOOKUP(Tabela1[[#This Row],[Fakulteta koda]],Sporazumi!$C$2:$K$237,2,FALSE)</f>
        <v>UNIVERSITA CATTOLICA DEL SACRO CUORE</v>
      </c>
      <c r="I384" s="107" t="s">
        <v>2272</v>
      </c>
      <c r="J384" s="106" t="str">
        <f>VLOOKUP(Tabela1[[#This Row],[Fakulteta koda]],Sporazumi!$C$2:$K$237,6,FALSE)</f>
        <v>Psychology</v>
      </c>
      <c r="K384" s="108">
        <f>VLOOKUP(Tabela1[[#This Row],[Fakulteta koda]],Sporazumi!$C$2:$K$237,9,FALSE)</f>
        <v>1</v>
      </c>
      <c r="L384" s="141" t="s">
        <v>1161</v>
      </c>
      <c r="M384" s="106" t="str">
        <f>VLOOKUP(Tabela1[[#This Row],[Koda predmeta]],Tabela13[[Course/Subject code]:[Note]],2,FALSE)</f>
        <v>KADROVSKA IN ORGANIZACIJSKA PSIHOLOGIJA</v>
      </c>
      <c r="N384" s="106" t="str">
        <f>VLOOKUP(Tabela1[[#This Row],[Koda predmeta]],Tabela13[[Course/Subject code]:[Note]],3,FALSE)</f>
        <v>PERSONNEL AND ORGANIZATIONAL PSYCHOLOGY</v>
      </c>
      <c r="O384" s="103"/>
      <c r="P384" s="103">
        <f>IF(VLOOKUP(Tabela1[[#This Row],[Koda predmeta]],Tabela13[[Course/Subject code]:[Note]],9,FALSE)&gt;0,VLOOKUP(Tabela1[[#This Row],[Koda predmeta]],Tabela13[[Course/Subject code]:[Note]],9,FALSE),"")</f>
        <v>6</v>
      </c>
      <c r="Q384" s="103">
        <f>IFERROR(Tabela1[[#This Row],[Kvote na predmetu]]-COUNTIFS(L:L,Tabela1[[#This Row],[Koda predmeta]],O:O,""),"")</f>
        <v>0</v>
      </c>
      <c r="R384" s="106"/>
      <c r="S384" s="106" t="str">
        <f>VLOOKUP(Tabela1[[#This Row],[Koda predmeta]],Tabela13[[Course/Subject code]:[Note]],4,FALSE)</f>
        <v>Department of Psychology</v>
      </c>
      <c r="T384" s="106" t="str">
        <f>VLOOKUP(Tabela1[[#This Row],[Koda predmeta]],Tabela13[[Course/Subject code]:[Note]],7,FALSE)</f>
        <v>Winter</v>
      </c>
      <c r="U384" s="106" t="str">
        <f>VLOOKUP(Tabela1[[#This Row],[Koda predmeta]],Tabela13[[Course/Subject code]:[Note]],10,FALSE)</f>
        <v>Only students of Psychology; in the form of individual consultations and seminars for Erasmus students</v>
      </c>
      <c r="V384" s="106">
        <f>VLOOKUP(Tabela1[[#This Row],[Koda predmeta]],Tabela13[[Course/Subject code]:[Note]],11,FALSE)</f>
        <v>0</v>
      </c>
      <c r="W384" s="124"/>
    </row>
    <row r="385" spans="1:23" s="97" customFormat="1" x14ac:dyDescent="0.25">
      <c r="A385" s="110"/>
      <c r="B385" s="106" t="s">
        <v>1213</v>
      </c>
      <c r="C385" s="120" t="s">
        <v>1999</v>
      </c>
      <c r="D385" s="120" t="s">
        <v>1998</v>
      </c>
      <c r="E385" s="106" t="str">
        <f>IFERROR(VLOOKUP(Tabela1[[#This Row],[Priimek]],'Seznam prijav AIPS'!$F$2:$W$100,11,FALSE),"")</f>
        <v>nadiya.hoeboer@gmail.com</v>
      </c>
      <c r="F385" s="143" t="s">
        <v>1590</v>
      </c>
      <c r="G385" s="106" t="s">
        <v>2194</v>
      </c>
      <c r="H385" s="106" t="str">
        <f>VLOOKUP(Tabela1[[#This Row],[Fakulteta koda]],Sporazumi!$C$2:$K$237,2,FALSE)</f>
        <v>UNIVERSITEIT VAN AMSTERDAM</v>
      </c>
      <c r="I385" s="107" t="s">
        <v>2002</v>
      </c>
      <c r="J385" s="106" t="str">
        <f>VLOOKUP(Tabela1[[#This Row],[Fakulteta koda]],Sporazumi!$C$2:$K$237,6,FALSE)</f>
        <v>Psychology</v>
      </c>
      <c r="K385" s="108">
        <f>VLOOKUP(Tabela1[[#This Row],[Fakulteta koda]],Sporazumi!$C$2:$K$237,9,FALSE)</f>
        <v>2</v>
      </c>
      <c r="L385" s="120" t="s">
        <v>1161</v>
      </c>
      <c r="M385" s="106" t="str">
        <f>VLOOKUP(Tabela1[[#This Row],[Koda predmeta]],Tabela13[[Course/Subject code]:[Note]],2,FALSE)</f>
        <v>KADROVSKA IN ORGANIZACIJSKA PSIHOLOGIJA</v>
      </c>
      <c r="N385" s="106" t="str">
        <f>VLOOKUP(Tabela1[[#This Row],[Koda predmeta]],Tabela13[[Course/Subject code]:[Note]],3,FALSE)</f>
        <v>PERSONNEL AND ORGANIZATIONAL PSYCHOLOGY</v>
      </c>
      <c r="O385" s="101"/>
      <c r="P385" s="103">
        <f>IF(VLOOKUP(Tabela1[[#This Row],[Koda predmeta]],Tabela13[[Course/Subject code]:[Note]],9,FALSE)&gt;0,VLOOKUP(Tabela1[[#This Row],[Koda predmeta]],Tabela13[[Course/Subject code]:[Note]],9,FALSE),"")</f>
        <v>6</v>
      </c>
      <c r="Q385" s="103">
        <f>IFERROR(Tabela1[[#This Row],[Kvote na predmetu]]-COUNTIFS(L:L,Tabela1[[#This Row],[Koda predmeta]],O:O,""),"")</f>
        <v>0</v>
      </c>
      <c r="R385" s="106"/>
      <c r="S385" s="106" t="str">
        <f>VLOOKUP(Tabela1[[#This Row],[Koda predmeta]],Tabela13[[Course/Subject code]:[Note]],4,FALSE)</f>
        <v>Department of Psychology</v>
      </c>
      <c r="T385" s="106" t="str">
        <f>VLOOKUP(Tabela1[[#This Row],[Koda predmeta]],Tabela13[[Course/Subject code]:[Note]],7,FALSE)</f>
        <v>Winter</v>
      </c>
      <c r="U385" s="106" t="str">
        <f>VLOOKUP(Tabela1[[#This Row],[Koda predmeta]],Tabela13[[Course/Subject code]:[Note]],10,FALSE)</f>
        <v>Only students of Psychology; in the form of individual consultations and seminars for Erasmus students</v>
      </c>
      <c r="V385" s="106">
        <f>VLOOKUP(Tabela1[[#This Row],[Koda predmeta]],Tabela13[[Course/Subject code]:[Note]],11,FALSE)</f>
        <v>0</v>
      </c>
      <c r="W385" s="124"/>
    </row>
    <row r="386" spans="1:23" s="97" customFormat="1" x14ac:dyDescent="0.25">
      <c r="A386" s="49"/>
      <c r="B386" s="17" t="s">
        <v>1213</v>
      </c>
      <c r="C386" s="64" t="s">
        <v>1894</v>
      </c>
      <c r="D386" s="64" t="s">
        <v>1893</v>
      </c>
      <c r="E386" s="17" t="str">
        <f>IFERROR(VLOOKUP(Tabela1[[#This Row],[Priimek]],'Seznam prijav AIPS'!$F$2:$W$100,11,FALSE),"")</f>
        <v>zuzanasimkova15@gmail.com</v>
      </c>
      <c r="F386" s="19" t="s">
        <v>1685</v>
      </c>
      <c r="G386" s="17" t="s">
        <v>2695</v>
      </c>
      <c r="H386" s="17"/>
      <c r="I386" s="18" t="s">
        <v>1897</v>
      </c>
      <c r="J386" s="17" t="s">
        <v>1277</v>
      </c>
      <c r="K386" s="43">
        <f>VLOOKUP(Tabela1[[#This Row],[Fakulteta koda]],Sporazumi!$C$2:$K$237,9,FALSE)</f>
        <v>2</v>
      </c>
      <c r="L386" s="70" t="s">
        <v>1161</v>
      </c>
      <c r="M386" s="17" t="str">
        <f>VLOOKUP(Tabela1[[#This Row],[Koda predmeta]],Tabela13[[Course/Subject code]:[Note]],2,FALSE)</f>
        <v>KADROVSKA IN ORGANIZACIJSKA PSIHOLOGIJA</v>
      </c>
      <c r="N386" s="17" t="str">
        <f>VLOOKUP(Tabela1[[#This Row],[Koda predmeta]],Tabela13[[Course/Subject code]:[Note]],3,FALSE)</f>
        <v>PERSONNEL AND ORGANIZATIONAL PSYCHOLOGY</v>
      </c>
      <c r="O386" s="22"/>
      <c r="P386" s="22">
        <f>IF(VLOOKUP(Tabela1[[#This Row],[Koda predmeta]],Tabela13[[Course/Subject code]:[Note]],9,FALSE)&gt;0,VLOOKUP(Tabela1[[#This Row],[Koda predmeta]],Tabela13[[Course/Subject code]:[Note]],9,FALSE),"")</f>
        <v>6</v>
      </c>
      <c r="Q386" s="22">
        <f>IFERROR(Tabela1[[#This Row],[Kvote na predmetu]]-COUNTIFS(L:L,Tabela1[[#This Row],[Koda predmeta]],O:O,""),"")</f>
        <v>0</v>
      </c>
      <c r="R386" s="17"/>
      <c r="S386" s="17" t="str">
        <f>VLOOKUP(Tabela1[[#This Row],[Koda predmeta]],Tabela13[[Course/Subject code]:[Note]],4,FALSE)</f>
        <v>Department of Psychology</v>
      </c>
      <c r="T386" s="17" t="str">
        <f>VLOOKUP(Tabela1[[#This Row],[Koda predmeta]],Tabela13[[Course/Subject code]:[Note]],7,FALSE)</f>
        <v>Winter</v>
      </c>
      <c r="U386" s="17" t="str">
        <f>VLOOKUP(Tabela1[[#This Row],[Koda predmeta]],Tabela13[[Course/Subject code]:[Note]],10,FALSE)</f>
        <v>Only students of Psychology; in the form of individual consultations and seminars for Erasmus students</v>
      </c>
      <c r="V386" s="17">
        <f>VLOOKUP(Tabela1[[#This Row],[Koda predmeta]],Tabela13[[Course/Subject code]:[Note]],11,FALSE)</f>
        <v>0</v>
      </c>
      <c r="W386" s="41"/>
    </row>
    <row r="387" spans="1:23" s="97" customFormat="1" x14ac:dyDescent="0.25">
      <c r="A387" s="235"/>
      <c r="B387" s="172" t="s">
        <v>1213</v>
      </c>
      <c r="C387" s="89" t="s">
        <v>2105</v>
      </c>
      <c r="D387" s="89" t="s">
        <v>2104</v>
      </c>
      <c r="E387" s="172" t="str">
        <f>IFERROR(VLOOKUP([1]!Tabela1[[#This Row],[Priimek]],'[1]Seznam prijav AIPS'!$F$2:$W$100,11,FALSE),"")</f>
        <v/>
      </c>
      <c r="F387" s="173" t="s">
        <v>2712</v>
      </c>
      <c r="G387" s="172" t="s">
        <v>2194</v>
      </c>
      <c r="H387" s="85" t="s">
        <v>2114</v>
      </c>
      <c r="I387" s="174" t="s">
        <v>1763</v>
      </c>
      <c r="J387" s="85" t="s">
        <v>3016</v>
      </c>
      <c r="K387" s="88" t="str">
        <f>VLOOKUP(Tabela1[[#This Row],[Fakulteta koda]],Sporazumi!$C$2:$K$237,9,FALSE)</f>
        <v>8 (skupno s PEF)</v>
      </c>
      <c r="L387" s="250" t="s">
        <v>484</v>
      </c>
      <c r="M387" s="85" t="str">
        <f>VLOOKUP(Tabela1[[#This Row],[Koda predmeta]],Tabela13[[Course/Subject code]:[Note]],2,FALSE)</f>
        <v>SOCIALNA PSIHOLOGIJA 2</v>
      </c>
      <c r="N387" s="85" t="str">
        <f>VLOOKUP(Tabela1[[#This Row],[Koda predmeta]],Tabela13[[Course/Subject code]:[Note]],3,FALSE)</f>
        <v>SOCIAL PSYCHOLOGY 2</v>
      </c>
      <c r="O387" s="176" t="s">
        <v>2219</v>
      </c>
      <c r="P387" s="91">
        <f>IF(VLOOKUP(Tabela1[[#This Row],[Koda predmeta]],Tabela13[[Course/Subject code]:[Note]],9,FALSE)&gt;0,VLOOKUP(Tabela1[[#This Row],[Koda predmeta]],Tabela13[[Course/Subject code]:[Note]],9,FALSE),"")</f>
        <v>5</v>
      </c>
      <c r="Q387" s="92">
        <f>IFERROR(Tabela1[[#This Row],[Kvote na predmetu]]-COUNTIFS(L:L,Tabela1[[#This Row],[Koda predmeta]],O:O,""),"")</f>
        <v>0</v>
      </c>
      <c r="R387" s="172"/>
      <c r="S387" s="85" t="str">
        <f>VLOOKUP(Tabela1[[#This Row],[Koda predmeta]],Tabela13[[Course/Subject code]:[Note]],4,FALSE)</f>
        <v>Department of Psychology</v>
      </c>
      <c r="T387" s="85" t="str">
        <f>VLOOKUP(Tabela1[[#This Row],[Koda predmeta]],Tabela13[[Course/Subject code]:[Note]],7,FALSE)</f>
        <v>Winter</v>
      </c>
      <c r="U387" s="85" t="str">
        <f>VLOOKUP(Tabela1[[#This Row],[Koda predmeta]],Tabela13[[Course/Subject code]:[Note]],10,FALSE)</f>
        <v>Only students of Psychology; in the form of individual consultations and seminars for Erasmus students</v>
      </c>
      <c r="V387" s="85">
        <f>VLOOKUP(Tabela1[[#This Row],[Koda predmeta]],Tabela13[[Course/Subject code]:[Note]],11,FALSE)</f>
        <v>0</v>
      </c>
      <c r="W387" s="255"/>
    </row>
    <row r="388" spans="1:23" s="97" customFormat="1" hidden="1" x14ac:dyDescent="0.25">
      <c r="A388" s="110"/>
      <c r="B388" s="106" t="s">
        <v>1213</v>
      </c>
      <c r="C388" s="120" t="s">
        <v>2553</v>
      </c>
      <c r="D388" s="120" t="s">
        <v>2552</v>
      </c>
      <c r="E388" s="106" t="str">
        <f>IFERROR(VLOOKUP(Tabela1[[#This Row],[Priimek]],'Seznam prijav AIPS'!$F$2:$W$100,11,FALSE),"")</f>
        <v>teresasaldanaafan@gmail.com</v>
      </c>
      <c r="F388" s="143" t="s">
        <v>2193</v>
      </c>
      <c r="G388" s="106" t="s">
        <v>2194</v>
      </c>
      <c r="H388" s="106" t="str">
        <f>VLOOKUP(Tabela1[[#This Row],[Fakulteta koda]],Sporazumi!$C$2:$K$237,2,FALSE)</f>
        <v>UNIVERSIDAD DE MALAGA</v>
      </c>
      <c r="I388" s="107" t="s">
        <v>1763</v>
      </c>
      <c r="J388" s="106" t="str">
        <f>VLOOKUP(Tabela1[[#This Row],[Fakulteta koda]],Sporazumi!$C$2:$K$237,6,FALSE)</f>
        <v>Psychology</v>
      </c>
      <c r="K388" s="108">
        <f>VLOOKUP(Tabela1[[#This Row],[Fakulteta koda]],Sporazumi!$C$2:$K$237,9,FALSE)</f>
        <v>5</v>
      </c>
      <c r="L388" s="204" t="s">
        <v>505</v>
      </c>
      <c r="M388" s="106" t="str">
        <f>VLOOKUP(Tabela1[[#This Row],[Koda predmeta]],Tabela13[[Course/Subject code]:[Note]],2,FALSE)</f>
        <v>KRITIČNO MIŠLJENJE Z OSNOVAMI ARGUMENTACIJE</v>
      </c>
      <c r="N388" s="106" t="str">
        <f>VLOOKUP(Tabela1[[#This Row],[Koda predmeta]],Tabela13[[Course/Subject code]:[Note]],3,FALSE)</f>
        <v>CRITICAL THINKING WITH ELEMENTARY ARGUMENTATION</v>
      </c>
      <c r="O388" s="101"/>
      <c r="P388" s="103" t="str">
        <f>IF(VLOOKUP(Tabela1[[#This Row],[Koda predmeta]],Tabela13[[Course/Subject code]:[Note]],9,FALSE)&gt;0,VLOOKUP(Tabela1[[#This Row],[Koda predmeta]],Tabela13[[Course/Subject code]:[Note]],9,FALSE),"")</f>
        <v/>
      </c>
      <c r="Q388" s="103" t="str">
        <f>IFERROR(Tabela1[[#This Row],[Kvote na predmetu]]-COUNTIFS(L:L,Tabela1[[#This Row],[Koda predmeta]],O:O,""),"")</f>
        <v/>
      </c>
      <c r="R388" s="106"/>
      <c r="S388" s="106" t="str">
        <f>VLOOKUP(Tabela1[[#This Row],[Koda predmeta]],Tabela13[[Course/Subject code]:[Note]],4,FALSE)</f>
        <v>Department of Psychology</v>
      </c>
      <c r="T388" s="106" t="str">
        <f>VLOOKUP(Tabela1[[#This Row],[Koda predmeta]],Tabela13[[Course/Subject code]:[Note]],7,FALSE)</f>
        <v>Winter</v>
      </c>
      <c r="U388" s="106">
        <f>VLOOKUP(Tabela1[[#This Row],[Koda predmeta]],Tabela13[[Course/Subject code]:[Note]],10,FALSE)</f>
        <v>0</v>
      </c>
      <c r="V388" s="106" t="str">
        <f>VLOOKUP(Tabela1[[#This Row],[Koda predmeta]],Tabela13[[Course/Subject code]:[Note]],11,FALSE)</f>
        <v>Elective course. Subject to availability at the beginning of the semester.</v>
      </c>
      <c r="W388" s="124"/>
    </row>
    <row r="389" spans="1:23" s="97" customFormat="1" x14ac:dyDescent="0.25">
      <c r="A389" s="110"/>
      <c r="B389" s="106" t="s">
        <v>1213</v>
      </c>
      <c r="C389" s="120" t="s">
        <v>2191</v>
      </c>
      <c r="D389" s="120" t="s">
        <v>2192</v>
      </c>
      <c r="E389" s="106" t="str">
        <f>IFERROR(VLOOKUP(Tabela1[[#This Row],[Priimek]],'Seznam prijav AIPS'!$F$2:$W$100,11,FALSE),"")</f>
        <v>icperez149@gmail.com</v>
      </c>
      <c r="F389" s="143" t="s">
        <v>2193</v>
      </c>
      <c r="G389" s="106" t="s">
        <v>2194</v>
      </c>
      <c r="H389" s="106" t="str">
        <f>VLOOKUP(Tabela1[[#This Row],[Fakulteta koda]],Sporazumi!$C$2:$K$237,2,FALSE)</f>
        <v>UNIVERSIDAD DE MALAGA</v>
      </c>
      <c r="I389" s="107" t="s">
        <v>1763</v>
      </c>
      <c r="J389" s="106" t="str">
        <f>VLOOKUP(Tabela1[[#This Row],[Fakulteta koda]],Sporazumi!$C$2:$K$237,6,FALSE)</f>
        <v>Psychology</v>
      </c>
      <c r="K389" s="108">
        <f>VLOOKUP(Tabela1[[#This Row],[Fakulteta koda]],Sporazumi!$C$2:$K$237,9,FALSE)</f>
        <v>5</v>
      </c>
      <c r="L389" s="204" t="s">
        <v>484</v>
      </c>
      <c r="M389" s="106" t="str">
        <f>VLOOKUP(Tabela1[[#This Row],[Koda predmeta]],Tabela13[[Course/Subject code]:[Note]],2,FALSE)</f>
        <v>SOCIALNA PSIHOLOGIJA 2</v>
      </c>
      <c r="N389" s="106" t="str">
        <f>VLOOKUP(Tabela1[[#This Row],[Koda predmeta]],Tabela13[[Course/Subject code]:[Note]],3,FALSE)</f>
        <v>SOCIAL PSYCHOLOGY 2</v>
      </c>
      <c r="O389" s="101"/>
      <c r="P389" s="103">
        <f>IF(VLOOKUP(Tabela1[[#This Row],[Koda predmeta]],Tabela13[[Course/Subject code]:[Note]],9,FALSE)&gt;0,VLOOKUP(Tabela1[[#This Row],[Koda predmeta]],Tabela13[[Course/Subject code]:[Note]],9,FALSE),"")</f>
        <v>5</v>
      </c>
      <c r="Q389" s="103">
        <f>IFERROR(Tabela1[[#This Row],[Kvote na predmetu]]-COUNTIFS(L:L,Tabela1[[#This Row],[Koda predmeta]],O:O,""),"")</f>
        <v>0</v>
      </c>
      <c r="R389" s="106"/>
      <c r="S389" s="106" t="str">
        <f>VLOOKUP(Tabela1[[#This Row],[Koda predmeta]],Tabela13[[Course/Subject code]:[Note]],4,FALSE)</f>
        <v>Department of Psychology</v>
      </c>
      <c r="T389" s="106" t="str">
        <f>VLOOKUP(Tabela1[[#This Row],[Koda predmeta]],Tabela13[[Course/Subject code]:[Note]],7,FALSE)</f>
        <v>Winter</v>
      </c>
      <c r="U389" s="106" t="str">
        <f>VLOOKUP(Tabela1[[#This Row],[Koda predmeta]],Tabela13[[Course/Subject code]:[Note]],10,FALSE)</f>
        <v>Only students of Psychology; in the form of individual consultations and seminars for Erasmus students</v>
      </c>
      <c r="V389" s="106">
        <f>VLOOKUP(Tabela1[[#This Row],[Koda predmeta]],Tabela13[[Course/Subject code]:[Note]],11,FALSE)</f>
        <v>0</v>
      </c>
      <c r="W389" s="124"/>
    </row>
    <row r="390" spans="1:23" s="97" customFormat="1" x14ac:dyDescent="0.25">
      <c r="A390" s="110"/>
      <c r="B390" s="106" t="s">
        <v>1213</v>
      </c>
      <c r="C390" s="120" t="s">
        <v>2197</v>
      </c>
      <c r="D390" s="120" t="s">
        <v>2198</v>
      </c>
      <c r="E390" s="106" t="str">
        <f>IFERROR(VLOOKUP(Tabela1[[#This Row],[Priimek]],'Seznam prijav AIPS'!$F$2:$W$100,11,FALSE),"")</f>
        <v>martina.tripolib@gmail.com</v>
      </c>
      <c r="F390" s="143" t="s">
        <v>2193</v>
      </c>
      <c r="G390" s="106" t="s">
        <v>2194</v>
      </c>
      <c r="H390" s="106" t="str">
        <f>VLOOKUP(Tabela1[[#This Row],[Fakulteta koda]],Sporazumi!$C$2:$K$237,2,FALSE)</f>
        <v>UNIVERSIDAD DE MALAGA</v>
      </c>
      <c r="I390" s="107" t="s">
        <v>1763</v>
      </c>
      <c r="J390" s="106" t="str">
        <f>VLOOKUP(Tabela1[[#This Row],[Fakulteta koda]],Sporazumi!$C$2:$K$237,6,FALSE)</f>
        <v>Psychology</v>
      </c>
      <c r="K390" s="108">
        <f>VLOOKUP(Tabela1[[#This Row],[Fakulteta koda]],Sporazumi!$C$2:$K$237,9,FALSE)</f>
        <v>5</v>
      </c>
      <c r="L390" s="204" t="s">
        <v>484</v>
      </c>
      <c r="M390" s="106" t="str">
        <f>VLOOKUP(Tabela1[[#This Row],[Koda predmeta]],Tabela13[[Course/Subject code]:[Note]],2,FALSE)</f>
        <v>SOCIALNA PSIHOLOGIJA 2</v>
      </c>
      <c r="N390" s="106" t="str">
        <f>VLOOKUP(Tabela1[[#This Row],[Koda predmeta]],Tabela13[[Course/Subject code]:[Note]],3,FALSE)</f>
        <v>SOCIAL PSYCHOLOGY 2</v>
      </c>
      <c r="O390" s="101"/>
      <c r="P390" s="103">
        <f>IF(VLOOKUP(Tabela1[[#This Row],[Koda predmeta]],Tabela13[[Course/Subject code]:[Note]],9,FALSE)&gt;0,VLOOKUP(Tabela1[[#This Row],[Koda predmeta]],Tabela13[[Course/Subject code]:[Note]],9,FALSE),"")</f>
        <v>5</v>
      </c>
      <c r="Q390" s="103">
        <f>IFERROR(Tabela1[[#This Row],[Kvote na predmetu]]-COUNTIFS(L:L,Tabela1[[#This Row],[Koda predmeta]],O:O,""),"")</f>
        <v>0</v>
      </c>
      <c r="R390" s="106"/>
      <c r="S390" s="106" t="str">
        <f>VLOOKUP(Tabela1[[#This Row],[Koda predmeta]],Tabela13[[Course/Subject code]:[Note]],4,FALSE)</f>
        <v>Department of Psychology</v>
      </c>
      <c r="T390" s="106" t="str">
        <f>VLOOKUP(Tabela1[[#This Row],[Koda predmeta]],Tabela13[[Course/Subject code]:[Note]],7,FALSE)</f>
        <v>Winter</v>
      </c>
      <c r="U390" s="106" t="str">
        <f>VLOOKUP(Tabela1[[#This Row],[Koda predmeta]],Tabela13[[Course/Subject code]:[Note]],10,FALSE)</f>
        <v>Only students of Psychology; in the form of individual consultations and seminars for Erasmus students</v>
      </c>
      <c r="V390" s="106">
        <f>VLOOKUP(Tabela1[[#This Row],[Koda predmeta]],Tabela13[[Course/Subject code]:[Note]],11,FALSE)</f>
        <v>0</v>
      </c>
      <c r="W390" s="124"/>
    </row>
    <row r="391" spans="1:23" s="97" customFormat="1" x14ac:dyDescent="0.25">
      <c r="A391" s="110"/>
      <c r="B391" s="106" t="s">
        <v>1213</v>
      </c>
      <c r="C391" s="120" t="s">
        <v>1999</v>
      </c>
      <c r="D391" s="120" t="s">
        <v>1998</v>
      </c>
      <c r="E391" s="106" t="str">
        <f>IFERROR(VLOOKUP(Tabela1[[#This Row],[Priimek]],'Seznam prijav AIPS'!$F$2:$W$100,11,FALSE),"")</f>
        <v>nadiya.hoeboer@gmail.com</v>
      </c>
      <c r="F391" s="143" t="s">
        <v>1590</v>
      </c>
      <c r="G391" s="106" t="s">
        <v>2194</v>
      </c>
      <c r="H391" s="106" t="str">
        <f>VLOOKUP(Tabela1[[#This Row],[Fakulteta koda]],Sporazumi!$C$2:$K$237,2,FALSE)</f>
        <v>UNIVERSITEIT VAN AMSTERDAM</v>
      </c>
      <c r="I391" s="107" t="s">
        <v>2002</v>
      </c>
      <c r="J391" s="106" t="str">
        <f>VLOOKUP(Tabela1[[#This Row],[Fakulteta koda]],Sporazumi!$C$2:$K$237,6,FALSE)</f>
        <v>Psychology</v>
      </c>
      <c r="K391" s="108">
        <f>VLOOKUP(Tabela1[[#This Row],[Fakulteta koda]],Sporazumi!$C$2:$K$237,9,FALSE)</f>
        <v>2</v>
      </c>
      <c r="L391" s="120" t="s">
        <v>484</v>
      </c>
      <c r="M391" s="106" t="str">
        <f>VLOOKUP(Tabela1[[#This Row],[Koda predmeta]],Tabela13[[Course/Subject code]:[Note]],2,FALSE)</f>
        <v>SOCIALNA PSIHOLOGIJA 2</v>
      </c>
      <c r="N391" s="106" t="str">
        <f>VLOOKUP(Tabela1[[#This Row],[Koda predmeta]],Tabela13[[Course/Subject code]:[Note]],3,FALSE)</f>
        <v>SOCIAL PSYCHOLOGY 2</v>
      </c>
      <c r="O391" s="101"/>
      <c r="P391" s="103">
        <f>IF(VLOOKUP(Tabela1[[#This Row],[Koda predmeta]],Tabela13[[Course/Subject code]:[Note]],9,FALSE)&gt;0,VLOOKUP(Tabela1[[#This Row],[Koda predmeta]],Tabela13[[Course/Subject code]:[Note]],9,FALSE),"")</f>
        <v>5</v>
      </c>
      <c r="Q391" s="103">
        <f>IFERROR(Tabela1[[#This Row],[Kvote na predmetu]]-COUNTIFS(L:L,Tabela1[[#This Row],[Koda predmeta]],O:O,""),"")</f>
        <v>0</v>
      </c>
      <c r="R391" s="106"/>
      <c r="S391" s="106" t="str">
        <f>VLOOKUP(Tabela1[[#This Row],[Koda predmeta]],Tabela13[[Course/Subject code]:[Note]],4,FALSE)</f>
        <v>Department of Psychology</v>
      </c>
      <c r="T391" s="106" t="str">
        <f>VLOOKUP(Tabela1[[#This Row],[Koda predmeta]],Tabela13[[Course/Subject code]:[Note]],7,FALSE)</f>
        <v>Winter</v>
      </c>
      <c r="U391" s="106" t="str">
        <f>VLOOKUP(Tabela1[[#This Row],[Koda predmeta]],Tabela13[[Course/Subject code]:[Note]],10,FALSE)</f>
        <v>Only students of Psychology; in the form of individual consultations and seminars for Erasmus students</v>
      </c>
      <c r="V391" s="106">
        <f>VLOOKUP(Tabela1[[#This Row],[Koda predmeta]],Tabela13[[Course/Subject code]:[Note]],11,FALSE)</f>
        <v>0</v>
      </c>
      <c r="W391" s="124"/>
    </row>
    <row r="392" spans="1:23" s="97" customFormat="1" x14ac:dyDescent="0.25">
      <c r="A392" s="110"/>
      <c r="B392" s="106" t="s">
        <v>1213</v>
      </c>
      <c r="C392" s="120" t="s">
        <v>2195</v>
      </c>
      <c r="D392" s="120" t="s">
        <v>2196</v>
      </c>
      <c r="E392" s="106" t="str">
        <f>IFERROR(VLOOKUP(Tabela1[[#This Row],[Priimek]],'Seznam prijav AIPS'!$F$2:$W$100,11,FALSE),"")</f>
        <v>sherezaderive@gmail.com</v>
      </c>
      <c r="F392" s="143" t="s">
        <v>2193</v>
      </c>
      <c r="G392" s="106" t="s">
        <v>2194</v>
      </c>
      <c r="H392" s="106" t="str">
        <f>VLOOKUP(Tabela1[[#This Row],[Fakulteta koda]],Sporazumi!$C$2:$K$237,2,FALSE)</f>
        <v>UNIVERSIDAD DE MALAGA</v>
      </c>
      <c r="I392" s="107" t="s">
        <v>1763</v>
      </c>
      <c r="J392" s="106" t="str">
        <f>VLOOKUP(Tabela1[[#This Row],[Fakulteta koda]],Sporazumi!$C$2:$K$237,6,FALSE)</f>
        <v>Psychology</v>
      </c>
      <c r="K392" s="108">
        <f>VLOOKUP(Tabela1[[#This Row],[Fakulteta koda]],Sporazumi!$C$2:$K$237,9,FALSE)</f>
        <v>5</v>
      </c>
      <c r="L392" s="204" t="s">
        <v>484</v>
      </c>
      <c r="M392" s="106" t="str">
        <f>VLOOKUP(Tabela1[[#This Row],[Koda predmeta]],Tabela13[[Course/Subject code]:[Note]],2,FALSE)</f>
        <v>SOCIALNA PSIHOLOGIJA 2</v>
      </c>
      <c r="N392" s="106" t="str">
        <f>VLOOKUP(Tabela1[[#This Row],[Koda predmeta]],Tabela13[[Course/Subject code]:[Note]],3,FALSE)</f>
        <v>SOCIAL PSYCHOLOGY 2</v>
      </c>
      <c r="O392" s="101"/>
      <c r="P392" s="103">
        <f>IF(VLOOKUP(Tabela1[[#This Row],[Koda predmeta]],Tabela13[[Course/Subject code]:[Note]],9,FALSE)&gt;0,VLOOKUP(Tabela1[[#This Row],[Koda predmeta]],Tabela13[[Course/Subject code]:[Note]],9,FALSE),"")</f>
        <v>5</v>
      </c>
      <c r="Q392" s="103">
        <f>IFERROR(Tabela1[[#This Row],[Kvote na predmetu]]-COUNTIFS(L:L,Tabela1[[#This Row],[Koda predmeta]],O:O,""),"")</f>
        <v>0</v>
      </c>
      <c r="R392" s="106"/>
      <c r="S392" s="106" t="str">
        <f>VLOOKUP(Tabela1[[#This Row],[Koda predmeta]],Tabela13[[Course/Subject code]:[Note]],4,FALSE)</f>
        <v>Department of Psychology</v>
      </c>
      <c r="T392" s="106" t="str">
        <f>VLOOKUP(Tabela1[[#This Row],[Koda predmeta]],Tabela13[[Course/Subject code]:[Note]],7,FALSE)</f>
        <v>Winter</v>
      </c>
      <c r="U392" s="106" t="str">
        <f>VLOOKUP(Tabela1[[#This Row],[Koda predmeta]],Tabela13[[Course/Subject code]:[Note]],10,FALSE)</f>
        <v>Only students of Psychology; in the form of individual consultations and seminars for Erasmus students</v>
      </c>
      <c r="V392" s="106">
        <f>VLOOKUP(Tabela1[[#This Row],[Koda predmeta]],Tabela13[[Course/Subject code]:[Note]],11,FALSE)</f>
        <v>0</v>
      </c>
      <c r="W392" s="124"/>
    </row>
    <row r="393" spans="1:23" s="97" customFormat="1" hidden="1" x14ac:dyDescent="0.25">
      <c r="A393" s="49">
        <v>10</v>
      </c>
      <c r="B393" s="17" t="s">
        <v>1209</v>
      </c>
      <c r="C393" s="64" t="s">
        <v>1768</v>
      </c>
      <c r="D393" s="64" t="s">
        <v>1767</v>
      </c>
      <c r="E393" s="17" t="str">
        <f>IFERROR(VLOOKUP(Tabela1[[#This Row],[Priimek]],'Seznam prijav AIPS'!$F$2:$W$100,11,FALSE),"")</f>
        <v/>
      </c>
      <c r="F393" s="19" t="s">
        <v>1764</v>
      </c>
      <c r="G393" s="17" t="s">
        <v>1766</v>
      </c>
      <c r="H393" s="17" t="s">
        <v>1765</v>
      </c>
      <c r="I393" s="18" t="s">
        <v>1763</v>
      </c>
      <c r="J393" s="17" t="s">
        <v>1249</v>
      </c>
      <c r="K393" s="20" t="s">
        <v>1755</v>
      </c>
      <c r="L393" s="18" t="s">
        <v>709</v>
      </c>
      <c r="M393" s="17" t="str">
        <f>VLOOKUP(Tabela1[[#This Row],[Koda predmeta]],Tabela13[[Course/Subject code]:[Note]],2,FALSE)</f>
        <v>KVANTITATIVNE METODE V GEOGRAFIJI</v>
      </c>
      <c r="N393" s="17" t="str">
        <f>VLOOKUP(Tabela1[[#This Row],[Koda predmeta]],Tabela13[[Course/Subject code]:[Note]],3,FALSE)</f>
        <v>QUANTITATIVE METHODS IN GEOGRAPHY</v>
      </c>
      <c r="O393" s="21"/>
      <c r="P393" s="22" t="str">
        <f>IF(VLOOKUP(Tabela1[[#This Row],[Koda predmeta]],Tabela13[[Course/Subject code]:[Note]],9,FALSE)&gt;0,VLOOKUP(Tabela1[[#This Row],[Koda predmeta]],Tabela13[[Course/Subject code]:[Note]],9,FALSE),"")</f>
        <v/>
      </c>
      <c r="Q393" s="22" t="str">
        <f>IFERROR(Tabela1[[#This Row],[Kvote na predmetu]]-COUNTIFS(L:L,Tabela1[[#This Row],[Koda predmeta]],O:O,""),"")</f>
        <v/>
      </c>
      <c r="R393" s="17"/>
      <c r="S393" s="17" t="str">
        <f>VLOOKUP(Tabela1[[#This Row],[Koda predmeta]],Tabela13[[Course/Subject code]:[Note]],4,FALSE)</f>
        <v>Department of Geography</v>
      </c>
      <c r="T393" s="17" t="str">
        <f>VLOOKUP(Tabela1[[#This Row],[Koda predmeta]],Tabela13[[Course/Subject code]:[Note]],7,FALSE)</f>
        <v>Winter</v>
      </c>
      <c r="U393" s="17">
        <f>VLOOKUP(Tabela1[[#This Row],[Koda predmeta]],Tabela13[[Course/Subject code]:[Note]],10,FALSE)</f>
        <v>0</v>
      </c>
      <c r="V393" s="17">
        <f>VLOOKUP(Tabela1[[#This Row],[Koda predmeta]],Tabela13[[Course/Subject code]:[Note]],11,FALSE)</f>
        <v>0</v>
      </c>
      <c r="W393" s="41"/>
    </row>
    <row r="394" spans="1:23" s="196" customFormat="1" hidden="1" x14ac:dyDescent="0.25">
      <c r="A394" s="187">
        <v>12</v>
      </c>
      <c r="B394" s="185" t="s">
        <v>1777</v>
      </c>
      <c r="C394" s="188" t="s">
        <v>1776</v>
      </c>
      <c r="D394" s="188" t="s">
        <v>1778</v>
      </c>
      <c r="E394" s="189" t="str">
        <f>IFERROR(VLOOKUP(Tabela1[[#This Row],[Priimek]],'Seznam prijav AIPS'!$F$2:$W$100,11,FALSE),"")</f>
        <v/>
      </c>
      <c r="F394" s="140"/>
      <c r="G394" s="185" t="s">
        <v>1781</v>
      </c>
      <c r="H394" s="185" t="s">
        <v>1779</v>
      </c>
      <c r="I394" s="190" t="s">
        <v>1780</v>
      </c>
      <c r="J394" s="185"/>
      <c r="K394" s="191"/>
      <c r="L394" s="192" t="s">
        <v>124</v>
      </c>
      <c r="M394" s="185" t="str">
        <f>VLOOKUP(Tabela1[[#This Row],[Koda predmeta]],Tabela13[[Course/Subject code]:[Note]],2,FALSE)</f>
        <v>LEKTORAT ANGLEŠKEGA JEZIKA 2</v>
      </c>
      <c r="N394" s="185" t="str">
        <f>VLOOKUP(Tabela1[[#This Row],[Koda predmeta]],Tabela13[[Course/Subject code]:[Note]],3,FALSE)</f>
        <v>LANGUAGE DEVELOPMENT 2</v>
      </c>
      <c r="O394" s="193" t="s">
        <v>2219</v>
      </c>
      <c r="P394" s="194">
        <f>IF(VLOOKUP(Tabela1[[#This Row],[Koda predmeta]],Tabela13[[Course/Subject code]:[Note]],9,FALSE)&gt;0,VLOOKUP(Tabela1[[#This Row],[Koda predmeta]],Tabela13[[Course/Subject code]:[Note]],9,FALSE),"")</f>
        <v>8</v>
      </c>
      <c r="Q394" s="194">
        <f>IFERROR(Tabela1[[#This Row],[Kvote na predmetu]]-COUNTIFS(L:L,Tabela1[[#This Row],[Koda predmeta]],O:O,""),"")</f>
        <v>5</v>
      </c>
      <c r="R394" s="185"/>
      <c r="S394" s="185" t="str">
        <f>VLOOKUP(Tabela1[[#This Row],[Koda predmeta]],Tabela13[[Course/Subject code]:[Note]],4,FALSE)</f>
        <v>Department of English and American Studies</v>
      </c>
      <c r="T394" s="185" t="str">
        <f>VLOOKUP(Tabela1[[#This Row],[Koda predmeta]],Tabela13[[Course/Subject code]:[Note]],7,FALSE)</f>
        <v>Summer</v>
      </c>
      <c r="U394" s="185" t="str">
        <f>VLOOKUP(Tabela1[[#This Row],[Koda predmeta]],Tabela13[[Course/Subject code]:[Note]],10,FALSE)</f>
        <v>Only students of English</v>
      </c>
      <c r="V394" s="185">
        <f>VLOOKUP(Tabela1[[#This Row],[Koda predmeta]],Tabela13[[Course/Subject code]:[Note]],11,FALSE)</f>
        <v>0</v>
      </c>
      <c r="W394" s="195"/>
    </row>
    <row r="395" spans="1:23" s="129" customFormat="1" x14ac:dyDescent="0.25">
      <c r="A395" s="110"/>
      <c r="B395" s="106" t="s">
        <v>1213</v>
      </c>
      <c r="C395" s="120" t="s">
        <v>2553</v>
      </c>
      <c r="D395" s="120" t="s">
        <v>2552</v>
      </c>
      <c r="E395" s="106" t="str">
        <f>IFERROR(VLOOKUP(Tabela1[[#This Row],[Priimek]],'Seznam prijav AIPS'!$F$2:$W$100,11,FALSE),"")</f>
        <v>teresasaldanaafan@gmail.com</v>
      </c>
      <c r="F395" s="143" t="s">
        <v>2193</v>
      </c>
      <c r="G395" s="106" t="s">
        <v>2194</v>
      </c>
      <c r="H395" s="106" t="str">
        <f>VLOOKUP(Tabela1[[#This Row],[Fakulteta koda]],Sporazumi!$C$2:$K$237,2,FALSE)</f>
        <v>UNIVERSIDAD DE MALAGA</v>
      </c>
      <c r="I395" s="107" t="s">
        <v>1763</v>
      </c>
      <c r="J395" s="106" t="str">
        <f>VLOOKUP(Tabela1[[#This Row],[Fakulteta koda]],Sporazumi!$C$2:$K$237,6,FALSE)</f>
        <v>Psychology</v>
      </c>
      <c r="K395" s="108">
        <f>VLOOKUP(Tabela1[[#This Row],[Fakulteta koda]],Sporazumi!$C$2:$K$237,9,FALSE)</f>
        <v>5</v>
      </c>
      <c r="L395" s="204" t="s">
        <v>484</v>
      </c>
      <c r="M395" s="106" t="str">
        <f>VLOOKUP(Tabela1[[#This Row],[Koda predmeta]],Tabela13[[Course/Subject code]:[Note]],2,FALSE)</f>
        <v>SOCIALNA PSIHOLOGIJA 2</v>
      </c>
      <c r="N395" s="106" t="str">
        <f>VLOOKUP(Tabela1[[#This Row],[Koda predmeta]],Tabela13[[Course/Subject code]:[Note]],3,FALSE)</f>
        <v>SOCIAL PSYCHOLOGY 2</v>
      </c>
      <c r="O395" s="101"/>
      <c r="P395" s="103">
        <f>IF(VLOOKUP(Tabela1[[#This Row],[Koda predmeta]],Tabela13[[Course/Subject code]:[Note]],9,FALSE)&gt;0,VLOOKUP(Tabela1[[#This Row],[Koda predmeta]],Tabela13[[Course/Subject code]:[Note]],9,FALSE),"")</f>
        <v>5</v>
      </c>
      <c r="Q395" s="103">
        <f>IFERROR(Tabela1[[#This Row],[Kvote na predmetu]]-COUNTIFS(L:L,Tabela1[[#This Row],[Koda predmeta]],O:O,""),"")</f>
        <v>0</v>
      </c>
      <c r="R395" s="106"/>
      <c r="S395" s="106" t="str">
        <f>VLOOKUP(Tabela1[[#This Row],[Koda predmeta]],Tabela13[[Course/Subject code]:[Note]],4,FALSE)</f>
        <v>Department of Psychology</v>
      </c>
      <c r="T395" s="106" t="str">
        <f>VLOOKUP(Tabela1[[#This Row],[Koda predmeta]],Tabela13[[Course/Subject code]:[Note]],7,FALSE)</f>
        <v>Winter</v>
      </c>
      <c r="U395" s="106" t="str">
        <f>VLOOKUP(Tabela1[[#This Row],[Koda predmeta]],Tabela13[[Course/Subject code]:[Note]],10,FALSE)</f>
        <v>Only students of Psychology; in the form of individual consultations and seminars for Erasmus students</v>
      </c>
      <c r="V395" s="106">
        <f>VLOOKUP(Tabela1[[#This Row],[Koda predmeta]],Tabela13[[Course/Subject code]:[Note]],11,FALSE)</f>
        <v>0</v>
      </c>
      <c r="W395" s="124"/>
    </row>
    <row r="396" spans="1:23" s="129" customFormat="1" hidden="1" x14ac:dyDescent="0.25">
      <c r="A396" s="49"/>
      <c r="B396" s="17" t="s">
        <v>1213</v>
      </c>
      <c r="C396" s="64" t="s">
        <v>2743</v>
      </c>
      <c r="D396" s="64" t="s">
        <v>2744</v>
      </c>
      <c r="E396" s="17" t="str">
        <f>IFERROR(VLOOKUP(Tabela1[[#This Row],[Priimek]],'Seznam prijav AIPS'!$F$2:$W$100,11,FALSE),"")</f>
        <v>2913683703@qq.com</v>
      </c>
      <c r="F396" s="19"/>
      <c r="G396" s="17" t="s">
        <v>2745</v>
      </c>
      <c r="H396" s="17" t="s">
        <v>2733</v>
      </c>
      <c r="I396" s="18" t="s">
        <v>2536</v>
      </c>
      <c r="J396" s="17"/>
      <c r="K396" s="20"/>
      <c r="L396" s="67" t="s">
        <v>445</v>
      </c>
      <c r="M396" s="17" t="str">
        <f>VLOOKUP(Tabela1[[#This Row],[Koda predmeta]],Tabela13[[Course/Subject code]:[Note]],2,FALSE)</f>
        <v>KULTURA IN OSEBNOST</v>
      </c>
      <c r="N396" s="17" t="str">
        <f>VLOOKUP(Tabela1[[#This Row],[Koda predmeta]],Tabela13[[Course/Subject code]:[Note]],3,FALSE)</f>
        <v>CULTURE AND PERSONALITY</v>
      </c>
      <c r="O396" s="22"/>
      <c r="P396" s="22" t="str">
        <f>IF(VLOOKUP(Tabela1[[#This Row],[Koda predmeta]],Tabela13[[Course/Subject code]:[Note]],9,FALSE)&gt;0,VLOOKUP(Tabela1[[#This Row],[Koda predmeta]],Tabela13[[Course/Subject code]:[Note]],9,FALSE),"")</f>
        <v/>
      </c>
      <c r="Q396" s="22" t="str">
        <f>IFERROR(Tabela1[[#This Row],[Kvote na predmetu]]-COUNTIFS(L:L,Tabela1[[#This Row],[Koda predmeta]],O:O,""),"")</f>
        <v/>
      </c>
      <c r="R396" s="17"/>
      <c r="S396" s="17" t="str">
        <f>VLOOKUP(Tabela1[[#This Row],[Koda predmeta]],Tabela13[[Course/Subject code]:[Note]],4,FALSE)</f>
        <v>Department of Sociology</v>
      </c>
      <c r="T396" s="17" t="str">
        <f>VLOOKUP(Tabela1[[#This Row],[Koda predmeta]],Tabela13[[Course/Subject code]:[Note]],7,FALSE)</f>
        <v>Winter</v>
      </c>
      <c r="U396" s="17">
        <f>VLOOKUP(Tabela1[[#This Row],[Koda predmeta]],Tabela13[[Course/Subject code]:[Note]],10,FALSE)</f>
        <v>0</v>
      </c>
      <c r="V396" s="17" t="str">
        <f>VLOOKUP(Tabela1[[#This Row],[Koda predmeta]],Tabela13[[Course/Subject code]:[Note]],11,FALSE)</f>
        <v>Elective course. Subject to availability at the beginning of the semester.</v>
      </c>
      <c r="W396" s="41"/>
    </row>
    <row r="397" spans="1:23" s="129" customFormat="1" hidden="1" x14ac:dyDescent="0.25">
      <c r="A397" s="49"/>
      <c r="B397" s="17" t="s">
        <v>1213</v>
      </c>
      <c r="C397" s="64" t="s">
        <v>2743</v>
      </c>
      <c r="D397" s="64" t="s">
        <v>2744</v>
      </c>
      <c r="E397" s="17" t="str">
        <f>IFERROR(VLOOKUP(Tabela1[[#This Row],[Priimek]],'Seznam prijav AIPS'!$F$2:$W$100,11,FALSE),"")</f>
        <v>2913683703@qq.com</v>
      </c>
      <c r="F397" s="19"/>
      <c r="G397" s="17" t="s">
        <v>2745</v>
      </c>
      <c r="H397" s="17" t="s">
        <v>2733</v>
      </c>
      <c r="I397" s="18" t="s">
        <v>2536</v>
      </c>
      <c r="J397" s="17"/>
      <c r="K397" s="20"/>
      <c r="L397" s="67" t="s">
        <v>2734</v>
      </c>
      <c r="M397" s="17" t="s">
        <v>2735</v>
      </c>
      <c r="N397" s="17" t="s">
        <v>2735</v>
      </c>
      <c r="O397" s="22"/>
      <c r="P397" s="22" t="e">
        <f>IF(VLOOKUP(Tabela1[[#This Row],[Koda predmeta]],Tabela13[[Course/Subject code]:[Note]],9,FALSE)&gt;0,VLOOKUP(Tabela1[[#This Row],[Koda predmeta]],Tabela13[[Course/Subject code]:[Note]],9,FALSE),"")</f>
        <v>#N/A</v>
      </c>
      <c r="Q397" s="22" t="str">
        <f>IFERROR(Tabela1[[#This Row],[Kvote na predmetu]]-COUNTIFS(L:L,Tabela1[[#This Row],[Koda predmeta]],O:O,""),"")</f>
        <v/>
      </c>
      <c r="R397" s="17"/>
      <c r="S397" s="17" t="s">
        <v>1209</v>
      </c>
      <c r="T397" s="17" t="e">
        <f>VLOOKUP(Tabela1[[#This Row],[Koda predmeta]],Tabela13[[Course/Subject code]:[Note]],7,FALSE)</f>
        <v>#N/A</v>
      </c>
      <c r="U397" s="17" t="e">
        <f>VLOOKUP(Tabela1[[#This Row],[Koda predmeta]],Tabela13[[Course/Subject code]:[Note]],10,FALSE)</f>
        <v>#N/A</v>
      </c>
      <c r="V397" s="17" t="e">
        <f>VLOOKUP(Tabela1[[#This Row],[Koda predmeta]],Tabela13[[Course/Subject code]:[Note]],11,FALSE)</f>
        <v>#N/A</v>
      </c>
      <c r="W397" s="41"/>
    </row>
    <row r="398" spans="1:23" s="129" customFormat="1" hidden="1" x14ac:dyDescent="0.25">
      <c r="A398" s="49"/>
      <c r="B398" s="17" t="s">
        <v>1213</v>
      </c>
      <c r="C398" s="64" t="s">
        <v>2743</v>
      </c>
      <c r="D398" s="64" t="s">
        <v>2744</v>
      </c>
      <c r="E398" s="17" t="str">
        <f>IFERROR(VLOOKUP(Tabela1[[#This Row],[Priimek]],'Seznam prijav AIPS'!$F$2:$W$100,11,FALSE),"")</f>
        <v>2913683703@qq.com</v>
      </c>
      <c r="F398" s="19"/>
      <c r="G398" s="17" t="s">
        <v>2745</v>
      </c>
      <c r="H398" s="17" t="s">
        <v>2733</v>
      </c>
      <c r="I398" s="18" t="s">
        <v>2536</v>
      </c>
      <c r="J398" s="17"/>
      <c r="K398" s="20"/>
      <c r="L398" s="67" t="s">
        <v>290</v>
      </c>
      <c r="M398" s="17" t="str">
        <f>VLOOKUP(Tabela1[[#This Row],[Koda predmeta]],Tabela13[[Course/Subject code]:[Note]],2,FALSE)</f>
        <v>INTERPRETACIJA LITERARNIH BESEDIL</v>
      </c>
      <c r="N398" s="17" t="str">
        <f>VLOOKUP(Tabela1[[#This Row],[Koda predmeta]],Tabela13[[Course/Subject code]:[Note]],3,FALSE)</f>
        <v>INTERPRETATION OF LITERARY TEXTS</v>
      </c>
      <c r="O398" s="22"/>
      <c r="P398" s="22" t="str">
        <f>IF(VLOOKUP(Tabela1[[#This Row],[Koda predmeta]],Tabela13[[Course/Subject code]:[Note]],9,FALSE)&gt;0,VLOOKUP(Tabela1[[#This Row],[Koda predmeta]],Tabela13[[Course/Subject code]:[Note]],9,FALSE),"")</f>
        <v/>
      </c>
      <c r="Q398" s="22" t="str">
        <f>IFERROR(Tabela1[[#This Row],[Kvote na predmetu]]-COUNTIFS(L:L,Tabela1[[#This Row],[Koda predmeta]],O:O,""),"")</f>
        <v/>
      </c>
      <c r="R398" s="17"/>
      <c r="S398" s="17" t="str">
        <f>VLOOKUP(Tabela1[[#This Row],[Koda predmeta]],Tabela13[[Course/Subject code]:[Note]],4,FALSE)</f>
        <v>Department of German Studies</v>
      </c>
      <c r="T398" s="17" t="str">
        <f>VLOOKUP(Tabela1[[#This Row],[Koda predmeta]],Tabela13[[Course/Subject code]:[Note]],7,FALSE)</f>
        <v>Winter</v>
      </c>
      <c r="U398" s="17">
        <f>VLOOKUP(Tabela1[[#This Row],[Koda predmeta]],Tabela13[[Course/Subject code]:[Note]],10,FALSE)</f>
        <v>0</v>
      </c>
      <c r="V398" s="17">
        <f>VLOOKUP(Tabela1[[#This Row],[Koda predmeta]],Tabela13[[Course/Subject code]:[Note]],11,FALSE)</f>
        <v>0</v>
      </c>
      <c r="W398" s="41"/>
    </row>
    <row r="399" spans="1:23" s="129" customFormat="1" hidden="1" x14ac:dyDescent="0.25">
      <c r="A399" s="49"/>
      <c r="B399" s="17" t="s">
        <v>1213</v>
      </c>
      <c r="C399" s="64" t="s">
        <v>2743</v>
      </c>
      <c r="D399" s="64" t="s">
        <v>2744</v>
      </c>
      <c r="E399" s="17" t="str">
        <f>IFERROR(VLOOKUP(Tabela1[[#This Row],[Priimek]],'Seznam prijav AIPS'!$F$2:$W$100,11,FALSE),"")</f>
        <v>2913683703@qq.com</v>
      </c>
      <c r="F399" s="19"/>
      <c r="G399" s="17" t="s">
        <v>2745</v>
      </c>
      <c r="H399" s="17" t="s">
        <v>2733</v>
      </c>
      <c r="I399" s="18" t="s">
        <v>2536</v>
      </c>
      <c r="J399" s="17"/>
      <c r="K399" s="20"/>
      <c r="L399" s="67" t="s">
        <v>757</v>
      </c>
      <c r="M399" s="17" t="str">
        <f>VLOOKUP(Tabela1[[#This Row],[Koda predmeta]],Tabela13[[Course/Subject code]:[Note]],2,FALSE)</f>
        <v>REGIONALNA GEOGRAFIJA AFRIKE</v>
      </c>
      <c r="N399" s="17" t="str">
        <f>VLOOKUP(Tabela1[[#This Row],[Koda predmeta]],Tabela13[[Course/Subject code]:[Note]],3,FALSE)</f>
        <v>REGIONAL GEOGRAPHY OF AFRICA</v>
      </c>
      <c r="O399" s="22"/>
      <c r="P399" s="22" t="str">
        <f>IF(VLOOKUP(Tabela1[[#This Row],[Koda predmeta]],Tabela13[[Course/Subject code]:[Note]],9,FALSE)&gt;0,VLOOKUP(Tabela1[[#This Row],[Koda predmeta]],Tabela13[[Course/Subject code]:[Note]],9,FALSE),"")</f>
        <v/>
      </c>
      <c r="Q399" s="22" t="str">
        <f>IFERROR(Tabela1[[#This Row],[Kvote na predmetu]]-COUNTIFS(L:L,Tabela1[[#This Row],[Koda predmeta]],O:O,""),"")</f>
        <v/>
      </c>
      <c r="R399" s="17"/>
      <c r="S399" s="17" t="str">
        <f>VLOOKUP(Tabela1[[#This Row],[Koda predmeta]],Tabela13[[Course/Subject code]:[Note]],4,FALSE)</f>
        <v>Department of Geography</v>
      </c>
      <c r="T399" s="17" t="str">
        <f>VLOOKUP(Tabela1[[#This Row],[Koda predmeta]],Tabela13[[Course/Subject code]:[Note]],7,FALSE)</f>
        <v>Winter</v>
      </c>
      <c r="U399" s="17">
        <f>VLOOKUP(Tabela1[[#This Row],[Koda predmeta]],Tabela13[[Course/Subject code]:[Note]],10,FALSE)</f>
        <v>0</v>
      </c>
      <c r="V399" s="17">
        <f>VLOOKUP(Tabela1[[#This Row],[Koda predmeta]],Tabela13[[Course/Subject code]:[Note]],11,FALSE)</f>
        <v>0</v>
      </c>
      <c r="W399" s="41"/>
    </row>
    <row r="400" spans="1:23" s="129" customFormat="1" hidden="1" x14ac:dyDescent="0.25">
      <c r="A400" s="49"/>
      <c r="B400" s="17" t="s">
        <v>1213</v>
      </c>
      <c r="C400" s="64" t="s">
        <v>2743</v>
      </c>
      <c r="D400" s="64" t="s">
        <v>2744</v>
      </c>
      <c r="E400" s="17" t="str">
        <f>IFERROR(VLOOKUP(Tabela1[[#This Row],[Priimek]],'Seznam prijav AIPS'!$F$2:$W$100,11,FALSE),"")</f>
        <v>2913683703@qq.com</v>
      </c>
      <c r="F400" s="19"/>
      <c r="G400" s="17" t="s">
        <v>2745</v>
      </c>
      <c r="H400" s="17" t="s">
        <v>2733</v>
      </c>
      <c r="I400" s="18" t="s">
        <v>2536</v>
      </c>
      <c r="J400" s="17"/>
      <c r="K400" s="20"/>
      <c r="L400" s="67" t="s">
        <v>519</v>
      </c>
      <c r="M400" s="17" t="str">
        <f>VLOOKUP(Tabela1[[#This Row],[Koda predmeta]],Tabela13[[Course/Subject code]:[Note]],2,FALSE)</f>
        <v>TEORIJA KNJIŽEVNOSTI</v>
      </c>
      <c r="N400" s="17" t="str">
        <f>VLOOKUP(Tabela1[[#This Row],[Koda predmeta]],Tabela13[[Course/Subject code]:[Note]],3,FALSE)</f>
        <v>THEORY OF LITERATURE</v>
      </c>
      <c r="O400" s="22"/>
      <c r="P400" s="22" t="str">
        <f>IF(VLOOKUP(Tabela1[[#This Row],[Koda predmeta]],Tabela13[[Course/Subject code]:[Note]],9,FALSE)&gt;0,VLOOKUP(Tabela1[[#This Row],[Koda predmeta]],Tabela13[[Course/Subject code]:[Note]],9,FALSE),"")</f>
        <v/>
      </c>
      <c r="Q400" s="22" t="str">
        <f>IFERROR(Tabela1[[#This Row],[Kvote na predmetu]]-COUNTIFS(L:L,Tabela1[[#This Row],[Koda predmeta]],O:O,""),"")</f>
        <v/>
      </c>
      <c r="R400" s="17"/>
      <c r="S400" s="17" t="str">
        <f>VLOOKUP(Tabela1[[#This Row],[Koda predmeta]],Tabela13[[Course/Subject code]:[Note]],4,FALSE)</f>
        <v>Department of Slavic Languages and Literature</v>
      </c>
      <c r="T400" s="17" t="str">
        <f>VLOOKUP(Tabela1[[#This Row],[Koda predmeta]],Tabela13[[Course/Subject code]:[Note]],7,FALSE)</f>
        <v>Winter</v>
      </c>
      <c r="U400" s="17" t="str">
        <f>VLOOKUP(Tabela1[[#This Row],[Koda predmeta]],Tabela13[[Course/Subject code]:[Note]],10,FALSE)</f>
        <v>Individual consultations for Erasmus students; with the option of joining classes in Slovenian language</v>
      </c>
      <c r="V400" s="17">
        <f>VLOOKUP(Tabela1[[#This Row],[Koda predmeta]],Tabela13[[Course/Subject code]:[Note]],11,FALSE)</f>
        <v>0</v>
      </c>
      <c r="W400" s="41"/>
    </row>
    <row r="401" spans="1:23" s="129" customFormat="1" hidden="1" x14ac:dyDescent="0.25">
      <c r="A401" s="38"/>
      <c r="B401" s="13" t="s">
        <v>1213</v>
      </c>
      <c r="C401" s="65" t="s">
        <v>2514</v>
      </c>
      <c r="D401" s="65" t="s">
        <v>2513</v>
      </c>
      <c r="E401" s="13" t="str">
        <f>IFERROR(VLOOKUP(Tabela1[[#This Row],[Priimek]],'Seznam prijav AIPS'!$F$2:$W$100,11,FALSE),"")</f>
        <v>liyumeng2020@qq.com</v>
      </c>
      <c r="F401" s="40"/>
      <c r="G401" s="13" t="s">
        <v>2746</v>
      </c>
      <c r="H401" s="13" t="s">
        <v>2733</v>
      </c>
      <c r="I401" s="39" t="s">
        <v>2536</v>
      </c>
      <c r="J401" s="13"/>
      <c r="K401" s="14"/>
      <c r="L401" s="69" t="s">
        <v>1097</v>
      </c>
      <c r="M401" s="13" t="str">
        <f>VLOOKUP(Tabela1[[#This Row],[Koda predmeta]],Tabela13[[Course/Subject code]:[Note]],2,FALSE)</f>
        <v>IZBRANA POGLAVJA IZ MEDKULTURNE ANALIZE DRUŽB</v>
      </c>
      <c r="N401" s="13" t="str">
        <f>VLOOKUP(Tabela1[[#This Row],[Koda predmeta]],Tabela13[[Course/Subject code]:[Note]],3,FALSE)</f>
        <v>ADVANCED CHARPTERS FROM CROSS-CULTURAL ANALYSIS OF SOCIETIES</v>
      </c>
      <c r="O401" s="32"/>
      <c r="P401" s="16" t="str">
        <f>IF(VLOOKUP(Tabela1[[#This Row],[Koda predmeta]],Tabela13[[Course/Subject code]:[Note]],9,FALSE)&gt;0,VLOOKUP(Tabela1[[#This Row],[Koda predmeta]],Tabela13[[Course/Subject code]:[Note]],9,FALSE),"")</f>
        <v/>
      </c>
      <c r="Q401" s="33" t="str">
        <f>IFERROR(Tabela1[[#This Row],[Kvote na predmetu]]-COUNTIFS(L:L,Tabela1[[#This Row],[Koda predmeta]],O:O,""),"")</f>
        <v/>
      </c>
      <c r="R401" s="13"/>
      <c r="S401" s="13" t="str">
        <f>VLOOKUP(Tabela1[[#This Row],[Koda predmeta]],Tabela13[[Course/Subject code]:[Note]],4,FALSE)</f>
        <v>Department of Sociology</v>
      </c>
      <c r="T401" s="13" t="str">
        <f>VLOOKUP(Tabela1[[#This Row],[Koda predmeta]],Tabela13[[Course/Subject code]:[Note]],7,FALSE)</f>
        <v>Winter</v>
      </c>
      <c r="U401" s="13">
        <f>VLOOKUP(Tabela1[[#This Row],[Koda predmeta]],Tabela13[[Course/Subject code]:[Note]],10,FALSE)</f>
        <v>0</v>
      </c>
      <c r="V401" s="13">
        <f>VLOOKUP(Tabela1[[#This Row],[Koda predmeta]],Tabela13[[Course/Subject code]:[Note]],11,FALSE)</f>
        <v>0</v>
      </c>
      <c r="W401" s="41"/>
    </row>
    <row r="402" spans="1:23" s="129" customFormat="1" hidden="1" x14ac:dyDescent="0.25">
      <c r="A402" s="36"/>
      <c r="B402" s="23" t="s">
        <v>1213</v>
      </c>
      <c r="C402" s="59" t="s">
        <v>2514</v>
      </c>
      <c r="D402" s="59" t="s">
        <v>2513</v>
      </c>
      <c r="E402" s="23" t="str">
        <f>IFERROR(VLOOKUP(Tabela1[[#This Row],[Priimek]],'Seznam prijav AIPS'!$F$2:$W$100,11,FALSE),"")</f>
        <v>liyumeng2020@qq.com</v>
      </c>
      <c r="F402" s="95"/>
      <c r="G402" s="23" t="s">
        <v>2746</v>
      </c>
      <c r="H402" s="23" t="s">
        <v>2733</v>
      </c>
      <c r="I402" s="24" t="s">
        <v>2536</v>
      </c>
      <c r="J402" s="23"/>
      <c r="K402" s="26"/>
      <c r="L402" s="68" t="s">
        <v>207</v>
      </c>
      <c r="M402" s="23" t="str">
        <f>VLOOKUP(Tabela1[[#This Row],[Koda predmeta]],Tabela13[[Course/Subject code]:[Note]],2,FALSE)</f>
        <v>RAZVIJANJE JEZIKA BODOČIH UČITELJEV</v>
      </c>
      <c r="N402" s="23" t="str">
        <f>VLOOKUP(Tabela1[[#This Row],[Koda predmeta]],Tabela13[[Course/Subject code]:[Note]],3,FALSE)</f>
        <v>LANGUAGE DEVELOPMENT FOR FUTURE TEACHERS</v>
      </c>
      <c r="O402" s="28" t="s">
        <v>2219</v>
      </c>
      <c r="P402" s="28">
        <f>IF(VLOOKUP(Tabela1[[#This Row],[Koda predmeta]],Tabela13[[Course/Subject code]:[Note]],9,FALSE)&gt;0,VLOOKUP(Tabela1[[#This Row],[Koda predmeta]],Tabela13[[Course/Subject code]:[Note]],9,FALSE),"")</f>
        <v>3</v>
      </c>
      <c r="Q402" s="28">
        <f>IFERROR(Tabela1[[#This Row],[Kvote na predmetu]]-COUNTIFS(L:L,Tabela1[[#This Row],[Koda predmeta]],O:O,""),"")</f>
        <v>3</v>
      </c>
      <c r="R402" s="23"/>
      <c r="S402" s="23" t="str">
        <f>VLOOKUP(Tabela1[[#This Row],[Koda predmeta]],Tabela13[[Course/Subject code]:[Note]],4,FALSE)</f>
        <v>Department of English and American Studies</v>
      </c>
      <c r="T402" s="23" t="str">
        <f>VLOOKUP(Tabela1[[#This Row],[Koda predmeta]],Tabela13[[Course/Subject code]:[Note]],7,FALSE)</f>
        <v>Winter</v>
      </c>
      <c r="U402" s="23" t="str">
        <f>VLOOKUP(Tabela1[[#This Row],[Koda predmeta]],Tabela13[[Course/Subject code]:[Note]],10,FALSE)</f>
        <v>Only master level students of English</v>
      </c>
      <c r="V402" s="23">
        <f>VLOOKUP(Tabela1[[#This Row],[Koda predmeta]],Tabela13[[Course/Subject code]:[Note]],11,FALSE)</f>
        <v>0</v>
      </c>
      <c r="W402" s="37"/>
    </row>
    <row r="403" spans="1:23" s="129" customFormat="1" hidden="1" x14ac:dyDescent="0.25">
      <c r="A403" s="38"/>
      <c r="B403" s="13" t="s">
        <v>1213</v>
      </c>
      <c r="C403" s="65" t="s">
        <v>2514</v>
      </c>
      <c r="D403" s="65" t="s">
        <v>2513</v>
      </c>
      <c r="E403" s="13" t="str">
        <f>IFERROR(VLOOKUP(Tabela1[[#This Row],[Priimek]],'Seznam prijav AIPS'!$F$2:$W$100,11,FALSE),"")</f>
        <v>liyumeng2020@qq.com</v>
      </c>
      <c r="F403" s="40"/>
      <c r="G403" s="13" t="s">
        <v>2746</v>
      </c>
      <c r="H403" s="13" t="s">
        <v>2733</v>
      </c>
      <c r="I403" s="39" t="s">
        <v>2536</v>
      </c>
      <c r="J403" s="13"/>
      <c r="K403" s="14"/>
      <c r="L403" s="69" t="s">
        <v>753</v>
      </c>
      <c r="M403" s="13" t="str">
        <f>VLOOKUP(Tabela1[[#This Row],[Koda predmeta]],Tabela13[[Course/Subject code]:[Note]],2,FALSE)</f>
        <v>REGIONALNA GEOGRAFIJA AZIJE</v>
      </c>
      <c r="N403" s="13" t="str">
        <f>VLOOKUP(Tabela1[[#This Row],[Koda predmeta]],Tabela13[[Course/Subject code]:[Note]],3,FALSE)</f>
        <v>REGIONAL GEOGRAPHY OF ASIA</v>
      </c>
      <c r="O403" s="32"/>
      <c r="P403" s="16" t="str">
        <f>IF(VLOOKUP(Tabela1[[#This Row],[Koda predmeta]],Tabela13[[Course/Subject code]:[Note]],9,FALSE)&gt;0,VLOOKUP(Tabela1[[#This Row],[Koda predmeta]],Tabela13[[Course/Subject code]:[Note]],9,FALSE),"")</f>
        <v/>
      </c>
      <c r="Q403" s="33" t="str">
        <f>IFERROR(Tabela1[[#This Row],[Kvote na predmetu]]-COUNTIFS(L:L,Tabela1[[#This Row],[Koda predmeta]],O:O,""),"")</f>
        <v/>
      </c>
      <c r="R403" s="13"/>
      <c r="S403" s="13" t="str">
        <f>VLOOKUP(Tabela1[[#This Row],[Koda predmeta]],Tabela13[[Course/Subject code]:[Note]],4,FALSE)</f>
        <v>Department of Geography</v>
      </c>
      <c r="T403" s="13" t="str">
        <f>VLOOKUP(Tabela1[[#This Row],[Koda predmeta]],Tabela13[[Course/Subject code]:[Note]],7,FALSE)</f>
        <v>Winter</v>
      </c>
      <c r="U403" s="13">
        <f>VLOOKUP(Tabela1[[#This Row],[Koda predmeta]],Tabela13[[Course/Subject code]:[Note]],10,FALSE)</f>
        <v>0</v>
      </c>
      <c r="V403" s="13">
        <f>VLOOKUP(Tabela1[[#This Row],[Koda predmeta]],Tabela13[[Course/Subject code]:[Note]],11,FALSE)</f>
        <v>0</v>
      </c>
      <c r="W403" s="41"/>
    </row>
    <row r="404" spans="1:23" s="85" customFormat="1" hidden="1" x14ac:dyDescent="0.25">
      <c r="A404" s="38"/>
      <c r="B404" s="13" t="s">
        <v>1213</v>
      </c>
      <c r="C404" s="65" t="s">
        <v>2514</v>
      </c>
      <c r="D404" s="65" t="s">
        <v>2513</v>
      </c>
      <c r="E404" s="13" t="str">
        <f>IFERROR(VLOOKUP(Tabela1[[#This Row],[Priimek]],'Seznam prijav AIPS'!$F$2:$W$100,11,FALSE),"")</f>
        <v>liyumeng2020@qq.com</v>
      </c>
      <c r="F404" s="40"/>
      <c r="G404" s="13" t="s">
        <v>2746</v>
      </c>
      <c r="H404" s="13" t="s">
        <v>2733</v>
      </c>
      <c r="I404" s="39" t="s">
        <v>2536</v>
      </c>
      <c r="J404" s="13"/>
      <c r="K404" s="14"/>
      <c r="L404" s="69" t="s">
        <v>761</v>
      </c>
      <c r="M404" s="13" t="str">
        <f>VLOOKUP(Tabela1[[#This Row],[Koda predmeta]],Tabela13[[Course/Subject code]:[Note]],2,FALSE)</f>
        <v>REGIONALNA GEOGRAFIJA LATINSKE AMERIKE</v>
      </c>
      <c r="N404" s="13" t="str">
        <f>VLOOKUP(Tabela1[[#This Row],[Koda predmeta]],Tabela13[[Course/Subject code]:[Note]],3,FALSE)</f>
        <v>REGIONAL GEOGRAPHY OF LATIN AMERICA</v>
      </c>
      <c r="O404" s="32"/>
      <c r="P404" s="16" t="str">
        <f>IF(VLOOKUP(Tabela1[[#This Row],[Koda predmeta]],Tabela13[[Course/Subject code]:[Note]],9,FALSE)&gt;0,VLOOKUP(Tabela1[[#This Row],[Koda predmeta]],Tabela13[[Course/Subject code]:[Note]],9,FALSE),"")</f>
        <v/>
      </c>
      <c r="Q404" s="33" t="str">
        <f>IFERROR(Tabela1[[#This Row],[Kvote na predmetu]]-COUNTIFS(L:L,Tabela1[[#This Row],[Koda predmeta]],O:O,""),"")</f>
        <v/>
      </c>
      <c r="R404" s="13"/>
      <c r="S404" s="13" t="str">
        <f>VLOOKUP(Tabela1[[#This Row],[Koda predmeta]],Tabela13[[Course/Subject code]:[Note]],4,FALSE)</f>
        <v>Department of Geography</v>
      </c>
      <c r="T404" s="13" t="str">
        <f>VLOOKUP(Tabela1[[#This Row],[Koda predmeta]],Tabela13[[Course/Subject code]:[Note]],7,FALSE)</f>
        <v>Winter</v>
      </c>
      <c r="U404" s="13">
        <f>VLOOKUP(Tabela1[[#This Row],[Koda predmeta]],Tabela13[[Course/Subject code]:[Note]],10,FALSE)</f>
        <v>0</v>
      </c>
      <c r="V404" s="13">
        <f>VLOOKUP(Tabela1[[#This Row],[Koda predmeta]],Tabela13[[Course/Subject code]:[Note]],11,FALSE)</f>
        <v>0</v>
      </c>
      <c r="W404" s="41"/>
    </row>
    <row r="405" spans="1:23" s="85" customFormat="1" x14ac:dyDescent="0.25">
      <c r="A405" s="49"/>
      <c r="B405" s="17" t="s">
        <v>1213</v>
      </c>
      <c r="C405" s="64" t="s">
        <v>1875</v>
      </c>
      <c r="D405" s="64" t="s">
        <v>1874</v>
      </c>
      <c r="E405" s="17" t="str">
        <f>IFERROR(VLOOKUP(Tabela1[[#This Row],[Priimek]],'Seznam prijav AIPS'!$F$2:$W$100,11,FALSE),"")</f>
        <v>aenesozalp@gmail.com</v>
      </c>
      <c r="F405" s="19" t="s">
        <v>1741</v>
      </c>
      <c r="G405" s="17" t="s">
        <v>2190</v>
      </c>
      <c r="H405" s="43" t="str">
        <f>VLOOKUP(Tabela1[[#This Row],[Fakulteta koda]],Sporazumi!$C$2:$K$237,2,FALSE)</f>
        <v>KAFKAS UNIVERSITESI</v>
      </c>
      <c r="I405" s="18" t="s">
        <v>1760</v>
      </c>
      <c r="J405" s="43" t="str">
        <f>VLOOKUP(Tabela1[[#This Row],[Fakulteta koda]],Sporazumi!$C$2:$K$237,6,FALSE)</f>
        <v>Education</v>
      </c>
      <c r="K405" s="46" t="str">
        <f>VLOOKUP(Tabela1[[#This Row],[Fakulteta koda]],Sporazumi!$C$2:$K$237,9,FALSE)</f>
        <v>*</v>
      </c>
      <c r="L405" s="64" t="s">
        <v>55</v>
      </c>
      <c r="M405" s="17" t="str">
        <f>VLOOKUP(Tabela1[[#This Row],[Koda predmeta]],Tabela13[[Course/Subject code]:[Note]],2,FALSE)</f>
        <v>VRSTE PROZNIH PRIPOVEDNIH BESEDIL</v>
      </c>
      <c r="N405" s="17" t="str">
        <f>VLOOKUP(Tabela1[[#This Row],[Koda predmeta]],Tabela13[[Course/Subject code]:[Note]],3,FALSE)</f>
        <v>VARIETIES OF FICTION</v>
      </c>
      <c r="O405" s="21"/>
      <c r="P405" s="22">
        <f>IF(VLOOKUP(Tabela1[[#This Row],[Koda predmeta]],Tabela13[[Course/Subject code]:[Note]],9,FALSE)&gt;0,VLOOKUP(Tabela1[[#This Row],[Koda predmeta]],Tabela13[[Course/Subject code]:[Note]],9,FALSE),"")</f>
        <v>6</v>
      </c>
      <c r="Q405" s="22">
        <f>IFERROR(Tabela1[[#This Row],[Kvote na predmetu]]-COUNTIFS(L:L,Tabela1[[#This Row],[Koda predmeta]],O:O,""),"")</f>
        <v>-1</v>
      </c>
      <c r="R405" s="17"/>
      <c r="S405" s="17" t="str">
        <f>VLOOKUP(Tabela1[[#This Row],[Koda predmeta]],Tabela13[[Course/Subject code]:[Note]],4,FALSE)</f>
        <v>Department of English and American Studies</v>
      </c>
      <c r="T405" s="17" t="str">
        <f>VLOOKUP(Tabela1[[#This Row],[Koda predmeta]],Tabela13[[Course/Subject code]:[Note]],7,FALSE)</f>
        <v>Winter+Summer</v>
      </c>
      <c r="U405" s="17" t="str">
        <f>VLOOKUP(Tabela1[[#This Row],[Koda predmeta]],Tabela13[[Course/Subject code]:[Note]],10,FALSE)</f>
        <v>Only students of English</v>
      </c>
      <c r="V405" s="17" t="str">
        <f>VLOOKUP(Tabela1[[#This Row],[Koda predmeta]],Tabela13[[Course/Subject code]:[Note]],11,FALSE)</f>
        <v>Elective course. Subject to availability at the beginning of the semester.</v>
      </c>
      <c r="W405" s="41"/>
    </row>
    <row r="406" spans="1:23" s="129" customFormat="1" hidden="1" x14ac:dyDescent="0.25">
      <c r="A406" s="49">
        <v>3</v>
      </c>
      <c r="B406" s="17" t="s">
        <v>1213</v>
      </c>
      <c r="C406" s="64" t="s">
        <v>1756</v>
      </c>
      <c r="D406" s="64" t="s">
        <v>1757</v>
      </c>
      <c r="E406" s="17" t="str">
        <f>IFERROR(VLOOKUP(Tabela1[[#This Row],[Priimek]],'Seznam prijav AIPS'!$F$2:$W$100,11,FALSE),"")</f>
        <v>ceyokadayifci@gmail.com</v>
      </c>
      <c r="F406" s="19" t="s">
        <v>1741</v>
      </c>
      <c r="G406" s="17" t="s">
        <v>1759</v>
      </c>
      <c r="H406" s="43" t="str">
        <f>VLOOKUP(Tabela1[[#This Row],[Fakulteta koda]],Sporazumi!$C$2:$K$237,2,FALSE)</f>
        <v>KAFKAS UNIVERSITESI</v>
      </c>
      <c r="I406" s="18" t="s">
        <v>1760</v>
      </c>
      <c r="J406" s="17" t="s">
        <v>1273</v>
      </c>
      <c r="K406" s="20">
        <v>2</v>
      </c>
      <c r="L406" s="67" t="s">
        <v>63</v>
      </c>
      <c r="M406" s="17" t="str">
        <f>VLOOKUP(Tabela1[[#This Row],[Koda predmeta]],Tabela13[[Course/Subject code]:[Note]],2,FALSE)</f>
        <v>ANGLEŠKI JEZIK - GLASOSLOVJE</v>
      </c>
      <c r="N406" s="17" t="str">
        <f>VLOOKUP(Tabela1[[#This Row],[Koda predmeta]],Tabela13[[Course/Subject code]:[Note]],3,FALSE)</f>
        <v>ENGLISH LANGUAGE – PHONETICS AND PHONOLOGY</v>
      </c>
      <c r="O406" s="21"/>
      <c r="P406" s="22">
        <f>IF(VLOOKUP(Tabela1[[#This Row],[Koda predmeta]],Tabela13[[Course/Subject code]:[Note]],9,FALSE)&gt;0,VLOOKUP(Tabela1[[#This Row],[Koda predmeta]],Tabela13[[Course/Subject code]:[Note]],9,FALSE),"")</f>
        <v>8</v>
      </c>
      <c r="Q406" s="22">
        <f>IFERROR(Tabela1[[#This Row],[Kvote na predmetu]]-COUNTIFS(L:L,Tabela1[[#This Row],[Koda predmeta]],O:O,""),"")</f>
        <v>2</v>
      </c>
      <c r="R406" s="17"/>
      <c r="S406" s="17" t="str">
        <f>VLOOKUP(Tabela1[[#This Row],[Koda predmeta]],Tabela13[[Course/Subject code]:[Note]],4,FALSE)</f>
        <v>Department of English and American Studies</v>
      </c>
      <c r="T406" s="17" t="str">
        <f>VLOOKUP(Tabela1[[#This Row],[Koda predmeta]],Tabela13[[Course/Subject code]:[Note]],7,FALSE)</f>
        <v>Winter</v>
      </c>
      <c r="U406" s="17" t="str">
        <f>VLOOKUP(Tabela1[[#This Row],[Koda predmeta]],Tabela13[[Course/Subject code]:[Note]],10,FALSE)</f>
        <v>Only students of English</v>
      </c>
      <c r="V406" s="17">
        <f>VLOOKUP(Tabela1[[#This Row],[Koda predmeta]],Tabela13[[Course/Subject code]:[Note]],11,FALSE)</f>
        <v>0</v>
      </c>
      <c r="W406" s="41"/>
    </row>
    <row r="407" spans="1:23" s="85" customFormat="1" x14ac:dyDescent="0.25">
      <c r="A407" s="110"/>
      <c r="B407" s="106" t="s">
        <v>1213</v>
      </c>
      <c r="C407" s="120" t="s">
        <v>1909</v>
      </c>
      <c r="D407" s="120" t="s">
        <v>1908</v>
      </c>
      <c r="E407" s="105" t="str">
        <f>IFERROR(VLOOKUP(Tabela1[[#This Row],[Priimek]],'Seznam prijav AIPS'!$F$2:$W$100,11,FALSE),"")</f>
        <v>202401001009@dogus.edu.tr</v>
      </c>
      <c r="F407" s="143" t="s">
        <v>1719</v>
      </c>
      <c r="G407" s="106" t="s">
        <v>2709</v>
      </c>
      <c r="H407" s="106" t="str">
        <f>VLOOKUP(Tabela1[[#This Row],[Fakulteta koda]],Sporazumi!$C$2:$K$237,2,FALSE)</f>
        <v>DOGUS UNIVERSITY</v>
      </c>
      <c r="I407" s="106" t="s">
        <v>1760</v>
      </c>
      <c r="J407" s="106" t="str">
        <f>VLOOKUP(Tabela1[[#This Row],[Fakulteta koda]],Sporazumi!$C$2:$K$237,6,FALSE)</f>
        <v>Language acquisition</v>
      </c>
      <c r="K407" s="106">
        <f>VLOOKUP(Tabela1[[#This Row],[Fakulteta koda]],Sporazumi!$C$2:$K$237,9,FALSE)</f>
        <v>2</v>
      </c>
      <c r="L407" s="120" t="s">
        <v>55</v>
      </c>
      <c r="M407" s="106" t="str">
        <f>VLOOKUP(Tabela1[[#This Row],[Koda predmeta]],Tabela13[[Course/Subject code]:[Note]],2,FALSE)</f>
        <v>VRSTE PROZNIH PRIPOVEDNIH BESEDIL</v>
      </c>
      <c r="N407" s="106" t="str">
        <f>VLOOKUP(Tabela1[[#This Row],[Koda predmeta]],Tabela13[[Course/Subject code]:[Note]],3,FALSE)</f>
        <v>VARIETIES OF FICTION</v>
      </c>
      <c r="O407" s="103"/>
      <c r="P407" s="103">
        <f>IF(VLOOKUP(Tabela1[[#This Row],[Koda predmeta]],Tabela13[[Course/Subject code]:[Note]],9,FALSE)&gt;0,VLOOKUP(Tabela1[[#This Row],[Koda predmeta]],Tabela13[[Course/Subject code]:[Note]],9,FALSE),"")</f>
        <v>6</v>
      </c>
      <c r="Q407" s="103">
        <f>IFERROR(Tabela1[[#This Row],[Kvote na predmetu]]-COUNTIFS(L:L,Tabela1[[#This Row],[Koda predmeta]],O:O,""),"")</f>
        <v>-1</v>
      </c>
      <c r="R407" s="106"/>
      <c r="S407" s="106" t="str">
        <f>VLOOKUP(Tabela1[[#This Row],[Koda predmeta]],Tabela13[[Course/Subject code]:[Note]],4,FALSE)</f>
        <v>Department of English and American Studies</v>
      </c>
      <c r="T407" s="106" t="str">
        <f>VLOOKUP(Tabela1[[#This Row],[Koda predmeta]],Tabela13[[Course/Subject code]:[Note]],7,FALSE)</f>
        <v>Winter+Summer</v>
      </c>
      <c r="U407" s="106" t="str">
        <f>VLOOKUP(Tabela1[[#This Row],[Koda predmeta]],Tabela13[[Course/Subject code]:[Note]],10,FALSE)</f>
        <v>Only students of English</v>
      </c>
      <c r="V407" s="106" t="str">
        <f>VLOOKUP(Tabela1[[#This Row],[Koda predmeta]],Tabela13[[Course/Subject code]:[Note]],11,FALSE)</f>
        <v>Elective course. Subject to availability at the beginning of the semester.</v>
      </c>
      <c r="W407" s="124"/>
    </row>
    <row r="408" spans="1:23" s="85" customFormat="1" x14ac:dyDescent="0.25">
      <c r="A408" s="234"/>
      <c r="B408" s="159" t="s">
        <v>1213</v>
      </c>
      <c r="C408" s="89" t="s">
        <v>2963</v>
      </c>
      <c r="D408" s="89" t="s">
        <v>2962</v>
      </c>
      <c r="E408" s="156" t="str">
        <f>IFERROR(VLOOKUP(Tabela1[[#This Row],[Priimek]],'Seznam prijav AIPS'!$F$2:$W$100,11,FALSE),"")</f>
        <v>anastasija.simic@icloud.com</v>
      </c>
      <c r="F408" s="160" t="s">
        <v>2971</v>
      </c>
      <c r="G408" s="159" t="s">
        <v>3053</v>
      </c>
      <c r="H408" s="159" t="s">
        <v>2972</v>
      </c>
      <c r="I408" s="159" t="s">
        <v>2002</v>
      </c>
      <c r="J408" s="159" t="s">
        <v>3054</v>
      </c>
      <c r="K408" s="159" t="e">
        <f>VLOOKUP(Tabela1[[#This Row],[Fakulteta koda]],Sporazumi!$C$2:$K$237,9,FALSE)</f>
        <v>#N/A</v>
      </c>
      <c r="L408" s="249" t="s">
        <v>55</v>
      </c>
      <c r="M408" s="159" t="str">
        <f>VLOOKUP(Tabela1[[#This Row],[Koda predmeta]],Tabela13[[Course/Subject code]:[Note]],2,FALSE)</f>
        <v>VRSTE PROZNIH PRIPOVEDNIH BESEDIL</v>
      </c>
      <c r="N408" s="159" t="str">
        <f>VLOOKUP(Tabela1[[#This Row],[Koda predmeta]],Tabela13[[Course/Subject code]:[Note]],3,FALSE)</f>
        <v>VARIETIES OF FICTION</v>
      </c>
      <c r="O408" s="92" t="s">
        <v>2219</v>
      </c>
      <c r="P408" s="92">
        <f>IF(VLOOKUP(Tabela1[[#This Row],[Koda predmeta]],Tabela13[[Course/Subject code]:[Note]],9,FALSE)&gt;0,VLOOKUP(Tabela1[[#This Row],[Koda predmeta]],Tabela13[[Course/Subject code]:[Note]],9,FALSE),"")</f>
        <v>6</v>
      </c>
      <c r="Q408" s="92">
        <f>IFERROR(Tabela1[[#This Row],[Kvote na predmetu]]-COUNTIFS(L:L,Tabela1[[#This Row],[Koda predmeta]],O:O,""),"")</f>
        <v>-1</v>
      </c>
      <c r="R408" s="159"/>
      <c r="S408" s="159" t="str">
        <f>VLOOKUP(Tabela1[[#This Row],[Koda predmeta]],Tabela13[[Course/Subject code]:[Note]],4,FALSE)</f>
        <v>Department of English and American Studies</v>
      </c>
      <c r="T408" s="159" t="str">
        <f>VLOOKUP(Tabela1[[#This Row],[Koda predmeta]],Tabela13[[Course/Subject code]:[Note]],7,FALSE)</f>
        <v>Winter+Summer</v>
      </c>
      <c r="U408" s="159" t="str">
        <f>VLOOKUP(Tabela1[[#This Row],[Koda predmeta]],Tabela13[[Course/Subject code]:[Note]],10,FALSE)</f>
        <v>Only students of English</v>
      </c>
      <c r="V408" s="159" t="str">
        <f>VLOOKUP(Tabela1[[#This Row],[Koda predmeta]],Tabela13[[Course/Subject code]:[Note]],11,FALSE)</f>
        <v>Elective course. Subject to availability at the beginning of the semester.</v>
      </c>
      <c r="W408" s="254"/>
    </row>
    <row r="409" spans="1:23" s="129" customFormat="1" x14ac:dyDescent="0.25">
      <c r="A409" s="110"/>
      <c r="B409" s="106" t="s">
        <v>1213</v>
      </c>
      <c r="C409" s="120" t="s">
        <v>2044</v>
      </c>
      <c r="D409" s="107" t="s">
        <v>2043</v>
      </c>
      <c r="E409" s="106" t="str">
        <f>IFERROR(VLOOKUP(Tabela1[[#This Row],[Priimek]],'Seznam prijav AIPS'!$F$2:$W$100,11,FALSE),"")</f>
        <v>doretagollo85@gmail.com</v>
      </c>
      <c r="F409" s="143" t="s">
        <v>2689</v>
      </c>
      <c r="G409" s="106" t="s">
        <v>2690</v>
      </c>
      <c r="H409" s="106" t="str">
        <f>VLOOKUP(Tabela1[[#This Row],[Fakulteta koda]],Sporazumi!$C$2:$K$237,2,FALSE)</f>
        <v>UNIVERSITAT DE VALENCIA (ESTUDI GENERAL) UVEG</v>
      </c>
      <c r="I409" s="107" t="s">
        <v>1763</v>
      </c>
      <c r="J409" s="106" t="s">
        <v>1225</v>
      </c>
      <c r="K409" s="114" t="s">
        <v>2691</v>
      </c>
      <c r="L409" s="204" t="s">
        <v>55</v>
      </c>
      <c r="M409" s="106" t="str">
        <f>VLOOKUP(Tabela1[[#This Row],[Koda predmeta]],Tabela13[[Course/Subject code]:[Note]],2,FALSE)</f>
        <v>VRSTE PROZNIH PRIPOVEDNIH BESEDIL</v>
      </c>
      <c r="N409" s="106" t="str">
        <f>VLOOKUP(Tabela1[[#This Row],[Koda predmeta]],Tabela13[[Course/Subject code]:[Note]],3,FALSE)</f>
        <v>VARIETIES OF FICTION</v>
      </c>
      <c r="O409" s="101"/>
      <c r="P409" s="103">
        <f>IF(VLOOKUP(Tabela1[[#This Row],[Koda predmeta]],Tabela13[[Course/Subject code]:[Note]],9,FALSE)&gt;0,VLOOKUP(Tabela1[[#This Row],[Koda predmeta]],Tabela13[[Course/Subject code]:[Note]],9,FALSE),"")</f>
        <v>6</v>
      </c>
      <c r="Q409" s="103">
        <f>IFERROR(Tabela1[[#This Row],[Kvote na predmetu]]-COUNTIFS(L:L,Tabela1[[#This Row],[Koda predmeta]],O:O,""),"")</f>
        <v>-1</v>
      </c>
      <c r="R409" s="106"/>
      <c r="S409" s="106" t="str">
        <f>VLOOKUP(Tabela1[[#This Row],[Koda predmeta]],Tabela13[[Course/Subject code]:[Note]],4,FALSE)</f>
        <v>Department of English and American Studies</v>
      </c>
      <c r="T409" s="106" t="str">
        <f>VLOOKUP(Tabela1[[#This Row],[Koda predmeta]],Tabela13[[Course/Subject code]:[Note]],7,FALSE)</f>
        <v>Winter+Summer</v>
      </c>
      <c r="U409" s="106" t="str">
        <f>VLOOKUP(Tabela1[[#This Row],[Koda predmeta]],Tabela13[[Course/Subject code]:[Note]],10,FALSE)</f>
        <v>Only students of English</v>
      </c>
      <c r="V409" s="106" t="str">
        <f>VLOOKUP(Tabela1[[#This Row],[Koda predmeta]],Tabela13[[Course/Subject code]:[Note]],11,FALSE)</f>
        <v>Elective course. Subject to availability at the beginning of the semester.</v>
      </c>
      <c r="W409" s="124"/>
    </row>
    <row r="410" spans="1:23" s="129" customFormat="1" x14ac:dyDescent="0.25">
      <c r="A410" s="49"/>
      <c r="B410" s="17" t="s">
        <v>1213</v>
      </c>
      <c r="C410" s="64" t="s">
        <v>2095</v>
      </c>
      <c r="D410" s="18" t="s">
        <v>2094</v>
      </c>
      <c r="E410" s="17" t="str">
        <f>IFERROR(VLOOKUP(Tabela1[[#This Row],[Priimek]],'Seznam prijav AIPS'!$F$2:$W$100,11,FALSE),"")</f>
        <v>okmenevin48@gmail.com</v>
      </c>
      <c r="F410" s="19" t="s">
        <v>1707</v>
      </c>
      <c r="G410" s="17" t="s">
        <v>2190</v>
      </c>
      <c r="H410" s="43" t="str">
        <f>VLOOKUP(Tabela1[[#This Row],[Fakulteta koda]],Sporazumi!$C$2:$K$237,2,FALSE)</f>
        <v>PAMUKKALE UNIVERSITESI</v>
      </c>
      <c r="I410" s="18" t="s">
        <v>1760</v>
      </c>
      <c r="J410" s="43" t="str">
        <f>VLOOKUP(Tabela1[[#This Row],[Fakulteta koda]],Sporazumi!$C$2:$K$237,6,FALSE)</f>
        <v>Language acquisition</v>
      </c>
      <c r="K410" s="46">
        <f>VLOOKUP(Tabela1[[#This Row],[Fakulteta koda]],Sporazumi!$C$2:$K$237,9,FALSE)</f>
        <v>6</v>
      </c>
      <c r="L410" s="64" t="s">
        <v>55</v>
      </c>
      <c r="M410" s="17" t="str">
        <f>VLOOKUP(Tabela1[[#This Row],[Koda predmeta]],Tabela13[[Course/Subject code]:[Note]],2,FALSE)</f>
        <v>VRSTE PROZNIH PRIPOVEDNIH BESEDIL</v>
      </c>
      <c r="N410" s="17" t="str">
        <f>VLOOKUP(Tabela1[[#This Row],[Koda predmeta]],Tabela13[[Course/Subject code]:[Note]],3,FALSE)</f>
        <v>VARIETIES OF FICTION</v>
      </c>
      <c r="O410" s="22"/>
      <c r="P410" s="22">
        <f>IF(VLOOKUP(Tabela1[[#This Row],[Koda predmeta]],Tabela13[[Course/Subject code]:[Note]],9,FALSE)&gt;0,VLOOKUP(Tabela1[[#This Row],[Koda predmeta]],Tabela13[[Course/Subject code]:[Note]],9,FALSE),"")</f>
        <v>6</v>
      </c>
      <c r="Q410" s="22">
        <f>IFERROR(Tabela1[[#This Row],[Kvote na predmetu]]-COUNTIFS(L:L,Tabela1[[#This Row],[Koda predmeta]],O:O,""),"")</f>
        <v>-1</v>
      </c>
      <c r="R410" s="17"/>
      <c r="S410" s="17" t="str">
        <f>VLOOKUP(Tabela1[[#This Row],[Koda predmeta]],Tabela13[[Course/Subject code]:[Note]],4,FALSE)</f>
        <v>Department of English and American Studies</v>
      </c>
      <c r="T410" s="17" t="str">
        <f>VLOOKUP(Tabela1[[#This Row],[Koda predmeta]],Tabela13[[Course/Subject code]:[Note]],7,FALSE)</f>
        <v>Winter+Summer</v>
      </c>
      <c r="U410" s="17" t="str">
        <f>VLOOKUP(Tabela1[[#This Row],[Koda predmeta]],Tabela13[[Course/Subject code]:[Note]],10,FALSE)</f>
        <v>Only students of English</v>
      </c>
      <c r="V410" s="17" t="str">
        <f>VLOOKUP(Tabela1[[#This Row],[Koda predmeta]],Tabela13[[Course/Subject code]:[Note]],11,FALSE)</f>
        <v>Elective course. Subject to availability at the beginning of the semester.</v>
      </c>
      <c r="W410" s="41"/>
    </row>
    <row r="411" spans="1:23" s="129" customFormat="1" x14ac:dyDescent="0.25">
      <c r="A411" s="36"/>
      <c r="B411" s="23" t="s">
        <v>1213</v>
      </c>
      <c r="C411" s="59" t="s">
        <v>2451</v>
      </c>
      <c r="D411" s="24" t="s">
        <v>2450</v>
      </c>
      <c r="E411" s="23" t="str">
        <f>IFERROR(VLOOKUP(Tabela1[[#This Row],[Priimek]],'Seznam prijav AIPS'!$F$2:$W$100,11,FALSE),"")</f>
        <v>2714852808@qq.com</v>
      </c>
      <c r="F411" s="25"/>
      <c r="G411" s="23" t="s">
        <v>2709</v>
      </c>
      <c r="H411" s="23" t="s">
        <v>2733</v>
      </c>
      <c r="I411" s="24" t="s">
        <v>2536</v>
      </c>
      <c r="J411" s="23"/>
      <c r="K411" s="26"/>
      <c r="L411" s="68" t="s">
        <v>55</v>
      </c>
      <c r="M411" s="23" t="str">
        <f>VLOOKUP(Tabela1[[#This Row],[Koda predmeta]],Tabela13[[Course/Subject code]:[Note]],2,FALSE)</f>
        <v>VRSTE PROZNIH PRIPOVEDNIH BESEDIL</v>
      </c>
      <c r="N411" s="23" t="str">
        <f>VLOOKUP(Tabela1[[#This Row],[Koda predmeta]],Tabela13[[Course/Subject code]:[Note]],3,FALSE)</f>
        <v>VARIETIES OF FICTION</v>
      </c>
      <c r="O411" s="28" t="s">
        <v>2219</v>
      </c>
      <c r="P411" s="28">
        <f>IF(VLOOKUP(Tabela1[[#This Row],[Koda predmeta]],Tabela13[[Course/Subject code]:[Note]],9,FALSE)&gt;0,VLOOKUP(Tabela1[[#This Row],[Koda predmeta]],Tabela13[[Course/Subject code]:[Note]],9,FALSE),"")</f>
        <v>6</v>
      </c>
      <c r="Q411" s="28">
        <f>IFERROR(Tabela1[[#This Row],[Kvote na predmetu]]-COUNTIFS(L:L,Tabela1[[#This Row],[Koda predmeta]],O:O,""),"")</f>
        <v>-1</v>
      </c>
      <c r="R411" s="23"/>
      <c r="S411" s="23" t="str">
        <f>VLOOKUP(Tabela1[[#This Row],[Koda predmeta]],Tabela13[[Course/Subject code]:[Note]],4,FALSE)</f>
        <v>Department of English and American Studies</v>
      </c>
      <c r="T411" s="23" t="str">
        <f>VLOOKUP(Tabela1[[#This Row],[Koda predmeta]],Tabela13[[Course/Subject code]:[Note]],7,FALSE)</f>
        <v>Winter+Summer</v>
      </c>
      <c r="U411" s="23" t="str">
        <f>VLOOKUP(Tabela1[[#This Row],[Koda predmeta]],Tabela13[[Course/Subject code]:[Note]],10,FALSE)</f>
        <v>Only students of English</v>
      </c>
      <c r="V411" s="23" t="str">
        <f>VLOOKUP(Tabela1[[#This Row],[Koda predmeta]],Tabela13[[Course/Subject code]:[Note]],11,FALSE)</f>
        <v>Elective course. Subject to availability at the beginning of the semester.</v>
      </c>
      <c r="W411" s="37"/>
    </row>
    <row r="412" spans="1:23" s="129" customFormat="1" hidden="1" x14ac:dyDescent="0.25">
      <c r="A412" s="49"/>
      <c r="B412" s="17" t="s">
        <v>1213</v>
      </c>
      <c r="C412" s="64" t="s">
        <v>1894</v>
      </c>
      <c r="D412" s="18" t="s">
        <v>1893</v>
      </c>
      <c r="E412" s="17" t="str">
        <f>IFERROR(VLOOKUP(Tabela1[[#This Row],[Priimek]],'Seznam prijav AIPS'!$F$2:$W$100,11,FALSE),"")</f>
        <v>zuzanasimkova15@gmail.com</v>
      </c>
      <c r="F412" s="19" t="s">
        <v>1685</v>
      </c>
      <c r="G412" s="17" t="s">
        <v>2695</v>
      </c>
      <c r="H412" s="17"/>
      <c r="I412" s="18" t="s">
        <v>1897</v>
      </c>
      <c r="J412" s="17" t="s">
        <v>1277</v>
      </c>
      <c r="K412" s="43">
        <f>VLOOKUP(Tabela1[[#This Row],[Fakulteta koda]],Sporazumi!$C$2:$K$237,9,FALSE)</f>
        <v>2</v>
      </c>
      <c r="L412" s="70" t="s">
        <v>505</v>
      </c>
      <c r="M412" s="17" t="str">
        <f>VLOOKUP(Tabela1[[#This Row],[Koda predmeta]],Tabela13[[Course/Subject code]:[Note]],2,FALSE)</f>
        <v>KRITIČNO MIŠLJENJE Z OSNOVAMI ARGUMENTACIJE</v>
      </c>
      <c r="N412" s="17" t="str">
        <f>VLOOKUP(Tabela1[[#This Row],[Koda predmeta]],Tabela13[[Course/Subject code]:[Note]],3,FALSE)</f>
        <v>CRITICAL THINKING WITH ELEMENTARY ARGUMENTATION</v>
      </c>
      <c r="O412" s="22"/>
      <c r="P412" s="22" t="str">
        <f>IF(VLOOKUP(Tabela1[[#This Row],[Koda predmeta]],Tabela13[[Course/Subject code]:[Note]],9,FALSE)&gt;0,VLOOKUP(Tabela1[[#This Row],[Koda predmeta]],Tabela13[[Course/Subject code]:[Note]],9,FALSE),"")</f>
        <v/>
      </c>
      <c r="Q412" s="22" t="str">
        <f>IFERROR(Tabela1[[#This Row],[Kvote na predmetu]]-COUNTIFS(L:L,Tabela1[[#This Row],[Koda predmeta]],O:O,""),"")</f>
        <v/>
      </c>
      <c r="R412" s="17"/>
      <c r="S412" s="17" t="str">
        <f>VLOOKUP(Tabela1[[#This Row],[Koda predmeta]],Tabela13[[Course/Subject code]:[Note]],4,FALSE)</f>
        <v>Department of Psychology</v>
      </c>
      <c r="T412" s="17" t="str">
        <f>VLOOKUP(Tabela1[[#This Row],[Koda predmeta]],Tabela13[[Course/Subject code]:[Note]],7,FALSE)</f>
        <v>Winter</v>
      </c>
      <c r="U412" s="17">
        <f>VLOOKUP(Tabela1[[#This Row],[Koda predmeta]],Tabela13[[Course/Subject code]:[Note]],10,FALSE)</f>
        <v>0</v>
      </c>
      <c r="V412" s="17" t="str">
        <f>VLOOKUP(Tabela1[[#This Row],[Koda predmeta]],Tabela13[[Course/Subject code]:[Note]],11,FALSE)</f>
        <v>Elective course. Subject to availability at the beginning of the semester.</v>
      </c>
      <c r="W412" s="41"/>
    </row>
    <row r="413" spans="1:23" s="129" customFormat="1" hidden="1" x14ac:dyDescent="0.25">
      <c r="A413" s="49"/>
      <c r="B413" s="17" t="s">
        <v>1213</v>
      </c>
      <c r="C413" s="64" t="s">
        <v>1894</v>
      </c>
      <c r="D413" s="18" t="s">
        <v>1893</v>
      </c>
      <c r="E413" s="17" t="str">
        <f>IFERROR(VLOOKUP(Tabela1[[#This Row],[Priimek]],'Seznam prijav AIPS'!$F$2:$W$100,11,FALSE),"")</f>
        <v>zuzanasimkova15@gmail.com</v>
      </c>
      <c r="F413" s="19" t="s">
        <v>1685</v>
      </c>
      <c r="G413" s="17" t="s">
        <v>2695</v>
      </c>
      <c r="H413" s="17"/>
      <c r="I413" s="18" t="s">
        <v>1897</v>
      </c>
      <c r="J413" s="43" t="str">
        <f>VLOOKUP(Tabela1[[#This Row],[Fakulteta koda]],Sporazumi!$C$2:$K$237,6,FALSE)</f>
        <v>Language acquisition</v>
      </c>
      <c r="K413" s="43">
        <f>VLOOKUP(Tabela1[[#This Row],[Fakulteta koda]],Sporazumi!$C$2:$K$237,9,FALSE)</f>
        <v>2</v>
      </c>
      <c r="L413" s="70" t="s">
        <v>445</v>
      </c>
      <c r="M413" s="17" t="str">
        <f>VLOOKUP(Tabela1[[#This Row],[Koda predmeta]],Tabela13[[Course/Subject code]:[Note]],2,FALSE)</f>
        <v>KULTURA IN OSEBNOST</v>
      </c>
      <c r="N413" s="17" t="str">
        <f>VLOOKUP(Tabela1[[#This Row],[Koda predmeta]],Tabela13[[Course/Subject code]:[Note]],3,FALSE)</f>
        <v>CULTURE AND PERSONALITY</v>
      </c>
      <c r="O413" s="22"/>
      <c r="P413" s="22" t="str">
        <f>IF(VLOOKUP(Tabela1[[#This Row],[Koda predmeta]],Tabela13[[Course/Subject code]:[Note]],9,FALSE)&gt;0,VLOOKUP(Tabela1[[#This Row],[Koda predmeta]],Tabela13[[Course/Subject code]:[Note]],9,FALSE),"")</f>
        <v/>
      </c>
      <c r="Q413" s="22" t="str">
        <f>IFERROR(Tabela1[[#This Row],[Kvote na predmetu]]-COUNTIFS(L:L,Tabela1[[#This Row],[Koda predmeta]],O:O,""),"")</f>
        <v/>
      </c>
      <c r="R413" s="17"/>
      <c r="S413" s="17" t="str">
        <f>VLOOKUP(Tabela1[[#This Row],[Koda predmeta]],Tabela13[[Course/Subject code]:[Note]],4,FALSE)</f>
        <v>Department of Sociology</v>
      </c>
      <c r="T413" s="17" t="str">
        <f>VLOOKUP(Tabela1[[#This Row],[Koda predmeta]],Tabela13[[Course/Subject code]:[Note]],7,FALSE)</f>
        <v>Winter</v>
      </c>
      <c r="U413" s="17">
        <f>VLOOKUP(Tabela1[[#This Row],[Koda predmeta]],Tabela13[[Course/Subject code]:[Note]],10,FALSE)</f>
        <v>0</v>
      </c>
      <c r="V413" s="17" t="str">
        <f>VLOOKUP(Tabela1[[#This Row],[Koda predmeta]],Tabela13[[Course/Subject code]:[Note]],11,FALSE)</f>
        <v>Elective course. Subject to availability at the beginning of the semester.</v>
      </c>
      <c r="W413" s="41"/>
    </row>
    <row r="414" spans="1:23" s="85" customFormat="1" hidden="1" x14ac:dyDescent="0.25">
      <c r="A414" s="49"/>
      <c r="B414" s="17" t="s">
        <v>1213</v>
      </c>
      <c r="C414" s="64" t="s">
        <v>1894</v>
      </c>
      <c r="D414" s="18" t="s">
        <v>1893</v>
      </c>
      <c r="E414" s="17" t="str">
        <f>IFERROR(VLOOKUP(Tabela1[[#This Row],[Priimek]],'Seznam prijav AIPS'!$F$2:$W$100,11,FALSE),"")</f>
        <v>zuzanasimkova15@gmail.com</v>
      </c>
      <c r="F414" s="19" t="s">
        <v>1685</v>
      </c>
      <c r="G414" s="17" t="s">
        <v>2695</v>
      </c>
      <c r="H414" s="17"/>
      <c r="I414" s="18" t="s">
        <v>1897</v>
      </c>
      <c r="J414" s="17" t="s">
        <v>1277</v>
      </c>
      <c r="K414" s="43">
        <f>VLOOKUP(Tabela1[[#This Row],[Fakulteta koda]],Sporazumi!$C$2:$K$237,9,FALSE)</f>
        <v>2</v>
      </c>
      <c r="L414" s="35" t="s">
        <v>501</v>
      </c>
      <c r="M414" s="17" t="str">
        <f>VLOOKUP(Tabela1[[#This Row],[Koda predmeta]],Tabela13[[Course/Subject code]:[Note]],2,FALSE)</f>
        <v>ZGODOVINA PSIHIČNEGA</v>
      </c>
      <c r="N414" s="17" t="str">
        <f>VLOOKUP(Tabela1[[#This Row],[Koda predmeta]],Tabela13[[Course/Subject code]:[Note]],3,FALSE)</f>
        <v>HISTORY OF THE MENTAL</v>
      </c>
      <c r="O414" s="22"/>
      <c r="P414" s="22" t="str">
        <f>IF(VLOOKUP(Tabela1[[#This Row],[Koda predmeta]],Tabela13[[Course/Subject code]:[Note]],9,FALSE)&gt;0,VLOOKUP(Tabela1[[#This Row],[Koda predmeta]],Tabela13[[Course/Subject code]:[Note]],9,FALSE),"")</f>
        <v/>
      </c>
      <c r="Q414" s="22" t="str">
        <f>IFERROR(Tabela1[[#This Row],[Kvote na predmetu]]-COUNTIFS(L:L,Tabela1[[#This Row],[Koda predmeta]],O:O,""),"")</f>
        <v/>
      </c>
      <c r="R414" s="17"/>
      <c r="S414" s="17" t="str">
        <f>VLOOKUP(Tabela1[[#This Row],[Koda predmeta]],Tabela13[[Course/Subject code]:[Note]],4,FALSE)</f>
        <v>Department of Psychology</v>
      </c>
      <c r="T414" s="17" t="str">
        <f>VLOOKUP(Tabela1[[#This Row],[Koda predmeta]],Tabela13[[Course/Subject code]:[Note]],7,FALSE)</f>
        <v>Winter</v>
      </c>
      <c r="U414" s="17">
        <f>VLOOKUP(Tabela1[[#This Row],[Koda predmeta]],Tabela13[[Course/Subject code]:[Note]],10,FALSE)</f>
        <v>0</v>
      </c>
      <c r="V414" s="17">
        <f>VLOOKUP(Tabela1[[#This Row],[Koda predmeta]],Tabela13[[Course/Subject code]:[Note]],11,FALSE)</f>
        <v>0</v>
      </c>
      <c r="W414" s="41"/>
    </row>
    <row r="415" spans="1:23" s="139" customFormat="1" x14ac:dyDescent="0.25">
      <c r="A415" s="110"/>
      <c r="B415" s="106" t="s">
        <v>1213</v>
      </c>
      <c r="C415" s="120" t="s">
        <v>1929</v>
      </c>
      <c r="D415" s="107" t="s">
        <v>1928</v>
      </c>
      <c r="E415" s="106" t="str">
        <f>IFERROR(VLOOKUP(Tabela1[[#This Row],[Priimek]],'Seznam prijav AIPS'!$F$2:$W$100,11,FALSE),"")</f>
        <v>irenegonzlz5@gmail.com</v>
      </c>
      <c r="F415" s="106" t="s">
        <v>2689</v>
      </c>
      <c r="G415" s="106" t="s">
        <v>2690</v>
      </c>
      <c r="H415" s="106" t="str">
        <f>VLOOKUP(Tabela1[[#This Row],[Fakulteta koda]],Sporazumi!$C$2:$K$237,2,FALSE)</f>
        <v>UNIVERSITAT DE VALENCIA (ESTUDI GENERAL) UVEG</v>
      </c>
      <c r="I415" s="107" t="s">
        <v>1763</v>
      </c>
      <c r="J415" s="106" t="s">
        <v>1225</v>
      </c>
      <c r="K415" s="114" t="s">
        <v>2691</v>
      </c>
      <c r="L415" s="115" t="s">
        <v>55</v>
      </c>
      <c r="M415" s="106" t="str">
        <f>VLOOKUP(Tabela1[[#This Row],[Koda predmeta]],Tabela13[[Course/Subject code]:[Note]],2,FALSE)</f>
        <v>VRSTE PROZNIH PRIPOVEDNIH BESEDIL</v>
      </c>
      <c r="N415" s="106" t="str">
        <f>VLOOKUP(Tabela1[[#This Row],[Koda predmeta]],Tabela13[[Course/Subject code]:[Note]],3,FALSE)</f>
        <v>VARIETIES OF FICTION</v>
      </c>
      <c r="O415" s="103"/>
      <c r="P415" s="103">
        <f>IF(VLOOKUP(Tabela1[[#This Row],[Koda predmeta]],Tabela13[[Course/Subject code]:[Note]],9,FALSE)&gt;0,VLOOKUP(Tabela1[[#This Row],[Koda predmeta]],Tabela13[[Course/Subject code]:[Note]],9,FALSE),"")</f>
        <v>6</v>
      </c>
      <c r="Q415" s="103">
        <f>IFERROR(Tabela1[[#This Row],[Kvote na predmetu]]-COUNTIFS(L:L,Tabela1[[#This Row],[Koda predmeta]],O:O,""),"")</f>
        <v>-1</v>
      </c>
      <c r="R415" s="106"/>
      <c r="S415" s="106" t="str">
        <f>VLOOKUP(Tabela1[[#This Row],[Koda predmeta]],Tabela13[[Course/Subject code]:[Note]],4,FALSE)</f>
        <v>Department of English and American Studies</v>
      </c>
      <c r="T415" s="106" t="str">
        <f>VLOOKUP(Tabela1[[#This Row],[Koda predmeta]],Tabela13[[Course/Subject code]:[Note]],7,FALSE)</f>
        <v>Winter+Summer</v>
      </c>
      <c r="U415" s="106" t="str">
        <f>VLOOKUP(Tabela1[[#This Row],[Koda predmeta]],Tabela13[[Course/Subject code]:[Note]],10,FALSE)</f>
        <v>Only students of English</v>
      </c>
      <c r="V415" s="106" t="str">
        <f>VLOOKUP(Tabela1[[#This Row],[Koda predmeta]],Tabela13[[Course/Subject code]:[Note]],11,FALSE)</f>
        <v>Elective course. Subject to availability at the beginning of the semester.</v>
      </c>
      <c r="W415" s="124"/>
    </row>
    <row r="416" spans="1:23" s="129" customFormat="1" x14ac:dyDescent="0.25">
      <c r="A416" s="49">
        <v>2</v>
      </c>
      <c r="B416" s="17" t="s">
        <v>1213</v>
      </c>
      <c r="C416" s="64" t="s">
        <v>1756</v>
      </c>
      <c r="D416" s="18" t="s">
        <v>1757</v>
      </c>
      <c r="E416" s="17" t="str">
        <f>IFERROR(VLOOKUP(Tabela1[[#This Row],[Priimek]],'Seznam prijav AIPS'!$F$2:$W$100,11,FALSE),"")</f>
        <v>ceyokadayifci@gmail.com</v>
      </c>
      <c r="F416" s="19" t="s">
        <v>1741</v>
      </c>
      <c r="G416" s="17" t="s">
        <v>1759</v>
      </c>
      <c r="H416" s="43" t="str">
        <f>VLOOKUP(Tabela1[[#This Row],[Fakulteta koda]],Sporazumi!$C$2:$K$237,2,FALSE)</f>
        <v>KAFKAS UNIVERSITESI</v>
      </c>
      <c r="I416" s="18" t="s">
        <v>1760</v>
      </c>
      <c r="J416" s="17" t="s">
        <v>1273</v>
      </c>
      <c r="K416" s="20">
        <v>2</v>
      </c>
      <c r="L416" s="20" t="s">
        <v>55</v>
      </c>
      <c r="M416" s="17" t="str">
        <f>VLOOKUP(Tabela1[[#This Row],[Koda predmeta]],Tabela13[[Course/Subject code]:[Note]],2,FALSE)</f>
        <v>VRSTE PROZNIH PRIPOVEDNIH BESEDIL</v>
      </c>
      <c r="N416" s="17" t="str">
        <f>VLOOKUP(Tabela1[[#This Row],[Koda predmeta]],Tabela13[[Course/Subject code]:[Note]],3,FALSE)</f>
        <v>VARIETIES OF FICTION</v>
      </c>
      <c r="O416" s="21"/>
      <c r="P416" s="22">
        <f>IF(VLOOKUP(Tabela1[[#This Row],[Koda predmeta]],Tabela13[[Course/Subject code]:[Note]],9,FALSE)&gt;0,VLOOKUP(Tabela1[[#This Row],[Koda predmeta]],Tabela13[[Course/Subject code]:[Note]],9,FALSE),"")</f>
        <v>6</v>
      </c>
      <c r="Q416" s="22">
        <f>IFERROR(Tabela1[[#This Row],[Kvote na predmetu]]-COUNTIFS(L:L,Tabela1[[#This Row],[Koda predmeta]],O:O,""),"")</f>
        <v>-1</v>
      </c>
      <c r="R416" s="17"/>
      <c r="S416" s="17" t="str">
        <f>VLOOKUP(Tabela1[[#This Row],[Koda predmeta]],Tabela13[[Course/Subject code]:[Note]],4,FALSE)</f>
        <v>Department of English and American Studies</v>
      </c>
      <c r="T416" s="17" t="str">
        <f>VLOOKUP(Tabela1[[#This Row],[Koda predmeta]],Tabela13[[Course/Subject code]:[Note]],7,FALSE)</f>
        <v>Winter+Summer</v>
      </c>
      <c r="U416" s="17" t="str">
        <f>VLOOKUP(Tabela1[[#This Row],[Koda predmeta]],Tabela13[[Course/Subject code]:[Note]],10,FALSE)</f>
        <v>Only students of English</v>
      </c>
      <c r="V416" s="17" t="str">
        <f>VLOOKUP(Tabela1[[#This Row],[Koda predmeta]],Tabela13[[Course/Subject code]:[Note]],11,FALSE)</f>
        <v>Elective course. Subject to availability at the beginning of the semester.</v>
      </c>
      <c r="W416" s="41"/>
    </row>
    <row r="421" spans="7:7" x14ac:dyDescent="0.25">
      <c r="G421" s="13" t="s">
        <v>3035</v>
      </c>
    </row>
  </sheetData>
  <phoneticPr fontId="4" type="noConversion"/>
  <conditionalFormatting sqref="Q1:Q348">
    <cfRule type="cellIs" dxfId="1" priority="1" operator="lessThan">
      <formula>0</formula>
    </cfRule>
  </conditionalFormatting>
  <conditionalFormatting sqref="Q349:Q1048576">
    <cfRule type="cellIs" dxfId="0" priority="9" operator="lessThan">
      <formula>0</formula>
    </cfRule>
  </conditionalFormatting>
  <hyperlinks>
    <hyperlink ref="E180" r:id="rId1" xr:uid="{64DE08D2-8A29-45DC-8879-98F7A3EFC78D}"/>
    <hyperlink ref="E255:E257" r:id="rId2" display="alu0101731988@ull.edu.es" xr:uid="{2EFE41C5-52D2-4B20-9D05-31B6B5DDA865}"/>
  </hyperlinks>
  <pageMargins left="0.7" right="0.7" top="0.75" bottom="0.75" header="0.3" footer="0.3"/>
  <pageSetup paperSize="9" orientation="portrait"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915CB-E254-4326-B75F-C5BEDED6013F}">
  <dimension ref="A1:AT96"/>
  <sheetViews>
    <sheetView workbookViewId="0">
      <selection activeCell="A26" sqref="A26:XFD26"/>
    </sheetView>
  </sheetViews>
  <sheetFormatPr defaultRowHeight="15" x14ac:dyDescent="0.25"/>
  <cols>
    <col min="1" max="5" width="9.140625" style="12"/>
    <col min="6" max="6" width="18.140625" style="12" bestFit="1" customWidth="1"/>
    <col min="7" max="46" width="9.140625" style="12"/>
  </cols>
  <sheetData>
    <row r="1" spans="1:46" ht="15.75" thickBot="1" x14ac:dyDescent="0.3">
      <c r="A1" s="51" t="s">
        <v>1787</v>
      </c>
      <c r="B1" s="51" t="s">
        <v>1788</v>
      </c>
      <c r="C1" s="53" t="s">
        <v>1789</v>
      </c>
      <c r="D1" s="53" t="s">
        <v>1790</v>
      </c>
      <c r="E1" s="53" t="s">
        <v>2</v>
      </c>
      <c r="F1" s="53" t="s">
        <v>1</v>
      </c>
      <c r="G1" s="53" t="s">
        <v>1791</v>
      </c>
      <c r="H1" s="53" t="s">
        <v>1792</v>
      </c>
      <c r="I1" s="53" t="s">
        <v>1793</v>
      </c>
      <c r="J1" s="53" t="s">
        <v>1794</v>
      </c>
      <c r="K1" s="53" t="s">
        <v>1795</v>
      </c>
      <c r="L1" s="53" t="s">
        <v>1796</v>
      </c>
      <c r="M1" s="53" t="s">
        <v>1797</v>
      </c>
      <c r="N1" s="53" t="s">
        <v>1798</v>
      </c>
      <c r="O1" s="53" t="s">
        <v>1799</v>
      </c>
      <c r="P1" s="53" t="s">
        <v>1800</v>
      </c>
      <c r="Q1" s="53" t="s">
        <v>1801</v>
      </c>
      <c r="R1" s="53" t="s">
        <v>1802</v>
      </c>
      <c r="S1" s="53" t="s">
        <v>1803</v>
      </c>
      <c r="T1" s="53" t="s">
        <v>1804</v>
      </c>
      <c r="U1" s="53" t="s">
        <v>1805</v>
      </c>
      <c r="V1" s="53" t="s">
        <v>1806</v>
      </c>
      <c r="W1" s="53" t="s">
        <v>1807</v>
      </c>
      <c r="X1" s="53" t="s">
        <v>1808</v>
      </c>
      <c r="Y1" s="53" t="s">
        <v>1809</v>
      </c>
      <c r="Z1" s="53" t="s">
        <v>1810</v>
      </c>
      <c r="AA1" s="53" t="s">
        <v>1811</v>
      </c>
      <c r="AB1" s="53" t="s">
        <v>1812</v>
      </c>
      <c r="AC1" s="53" t="s">
        <v>1813</v>
      </c>
      <c r="AD1" s="53" t="s">
        <v>1814</v>
      </c>
      <c r="AE1" s="51" t="s">
        <v>1815</v>
      </c>
      <c r="AF1" s="53" t="s">
        <v>1816</v>
      </c>
      <c r="AG1" s="53" t="s">
        <v>1817</v>
      </c>
      <c r="AH1" s="53" t="s">
        <v>1818</v>
      </c>
      <c r="AI1" s="53" t="s">
        <v>1819</v>
      </c>
      <c r="AJ1" s="53" t="s">
        <v>1820</v>
      </c>
      <c r="AK1" s="53" t="s">
        <v>1821</v>
      </c>
      <c r="AL1" s="53" t="s">
        <v>1822</v>
      </c>
      <c r="AM1" s="53" t="s">
        <v>1823</v>
      </c>
      <c r="AN1" s="53" t="s">
        <v>17</v>
      </c>
      <c r="AO1" s="53" t="s">
        <v>1824</v>
      </c>
      <c r="AP1" s="53" t="s">
        <v>1825</v>
      </c>
      <c r="AQ1" s="51" t="s">
        <v>1826</v>
      </c>
      <c r="AR1" s="51" t="s">
        <v>1827</v>
      </c>
      <c r="AS1" s="53" t="s">
        <v>25</v>
      </c>
      <c r="AT1" s="53" t="s">
        <v>1828</v>
      </c>
    </row>
    <row r="2" spans="1:46" x14ac:dyDescent="0.25">
      <c r="A2" s="50">
        <v>2026</v>
      </c>
      <c r="B2" s="50">
        <v>11769</v>
      </c>
      <c r="C2" s="52" t="s">
        <v>1829</v>
      </c>
      <c r="D2" s="52" t="s">
        <v>1873</v>
      </c>
      <c r="E2" s="52" t="s">
        <v>2807</v>
      </c>
      <c r="F2" s="52" t="s">
        <v>2808</v>
      </c>
      <c r="G2" s="52" t="s">
        <v>1833</v>
      </c>
      <c r="H2" s="52" t="s">
        <v>2809</v>
      </c>
      <c r="I2" s="52" t="s">
        <v>2810</v>
      </c>
      <c r="J2" s="52" t="s">
        <v>1763</v>
      </c>
      <c r="K2" s="52" t="s">
        <v>1763</v>
      </c>
      <c r="L2" s="52" t="s">
        <v>1836</v>
      </c>
      <c r="M2" s="52" t="s">
        <v>1837</v>
      </c>
      <c r="N2" s="52" t="s">
        <v>1838</v>
      </c>
      <c r="O2" s="52" t="s">
        <v>2811</v>
      </c>
      <c r="P2" s="52" t="s">
        <v>2812</v>
      </c>
      <c r="Q2" s="52" t="s">
        <v>2813</v>
      </c>
      <c r="R2" s="52" t="s">
        <v>1870</v>
      </c>
      <c r="S2" s="52" t="s">
        <v>2814</v>
      </c>
      <c r="T2" s="52" t="s">
        <v>2815</v>
      </c>
      <c r="U2" s="52" t="s">
        <v>1763</v>
      </c>
      <c r="V2" s="52" t="s">
        <v>1393</v>
      </c>
      <c r="W2" s="52" t="s">
        <v>2798</v>
      </c>
      <c r="X2" s="52" t="s">
        <v>2799</v>
      </c>
      <c r="Y2" s="52" t="s">
        <v>2800</v>
      </c>
      <c r="Z2" s="52" t="s">
        <v>2801</v>
      </c>
      <c r="AA2" s="52" t="s">
        <v>1763</v>
      </c>
      <c r="AB2" s="52" t="s">
        <v>2816</v>
      </c>
      <c r="AC2" s="52" t="s">
        <v>1848</v>
      </c>
      <c r="AD2" s="52" t="s">
        <v>2817</v>
      </c>
      <c r="AE2" s="50">
        <v>2549</v>
      </c>
      <c r="AF2" s="52" t="s">
        <v>1378</v>
      </c>
      <c r="AG2" s="52" t="s">
        <v>1849</v>
      </c>
      <c r="AH2" s="52" t="s">
        <v>2804</v>
      </c>
      <c r="AI2" s="52" t="s">
        <v>2818</v>
      </c>
      <c r="AJ2" s="52" t="s">
        <v>1852</v>
      </c>
      <c r="AK2" s="52" t="s">
        <v>1838</v>
      </c>
      <c r="AL2" s="52" t="s">
        <v>1838</v>
      </c>
      <c r="AM2" s="52" t="s">
        <v>1838</v>
      </c>
      <c r="AN2" s="52" t="s">
        <v>1853</v>
      </c>
      <c r="AO2" s="52" t="s">
        <v>1854</v>
      </c>
      <c r="AP2" s="52" t="s">
        <v>1855</v>
      </c>
      <c r="AQ2" s="50">
        <v>4</v>
      </c>
      <c r="AR2" s="50">
        <v>19</v>
      </c>
      <c r="AS2" s="52" t="s">
        <v>1856</v>
      </c>
      <c r="AT2" s="52" t="s">
        <v>2812</v>
      </c>
    </row>
    <row r="3" spans="1:46" x14ac:dyDescent="0.25">
      <c r="A3" s="50">
        <v>2026</v>
      </c>
      <c r="B3" s="50">
        <v>10610</v>
      </c>
      <c r="C3" s="52" t="s">
        <v>1829</v>
      </c>
      <c r="D3" s="52" t="s">
        <v>1873</v>
      </c>
      <c r="E3" s="52" t="s">
        <v>2029</v>
      </c>
      <c r="F3" s="52" t="s">
        <v>2030</v>
      </c>
      <c r="G3" s="52" t="s">
        <v>1833</v>
      </c>
      <c r="H3" s="52" t="s">
        <v>2031</v>
      </c>
      <c r="I3" s="52" t="s">
        <v>1835</v>
      </c>
      <c r="J3" s="52" t="s">
        <v>1763</v>
      </c>
      <c r="K3" s="52" t="s">
        <v>1763</v>
      </c>
      <c r="L3" s="52" t="s">
        <v>1912</v>
      </c>
      <c r="M3" s="52" t="s">
        <v>1837</v>
      </c>
      <c r="N3" s="52" t="s">
        <v>1838</v>
      </c>
      <c r="O3" s="52" t="s">
        <v>2032</v>
      </c>
      <c r="P3" s="52" t="s">
        <v>2033</v>
      </c>
      <c r="Q3" s="52" t="s">
        <v>2034</v>
      </c>
      <c r="R3" s="52" t="s">
        <v>2035</v>
      </c>
      <c r="S3" s="52" t="s">
        <v>2036</v>
      </c>
      <c r="T3" s="52" t="s">
        <v>1835</v>
      </c>
      <c r="U3" s="52" t="s">
        <v>1763</v>
      </c>
      <c r="V3" s="52" t="s">
        <v>1406</v>
      </c>
      <c r="W3" s="52" t="s">
        <v>1407</v>
      </c>
      <c r="X3" s="52" t="s">
        <v>2037</v>
      </c>
      <c r="Y3" s="52" t="s">
        <v>2038</v>
      </c>
      <c r="Z3" s="52" t="s">
        <v>1408</v>
      </c>
      <c r="AA3" s="52" t="s">
        <v>1763</v>
      </c>
      <c r="AB3" s="52" t="s">
        <v>2039</v>
      </c>
      <c r="AC3" s="52" t="s">
        <v>1848</v>
      </c>
      <c r="AD3" s="52" t="s">
        <v>2040</v>
      </c>
      <c r="AE3" s="50">
        <v>2524</v>
      </c>
      <c r="AF3" s="52" t="s">
        <v>2041</v>
      </c>
      <c r="AG3" s="52" t="s">
        <v>1849</v>
      </c>
      <c r="AH3" s="52" t="s">
        <v>2042</v>
      </c>
      <c r="AI3" s="52" t="s">
        <v>2039</v>
      </c>
      <c r="AJ3" s="52" t="s">
        <v>1852</v>
      </c>
      <c r="AK3" s="52" t="s">
        <v>1838</v>
      </c>
      <c r="AL3" s="52" t="s">
        <v>1838</v>
      </c>
      <c r="AM3" s="52" t="s">
        <v>1838</v>
      </c>
      <c r="AN3" s="52" t="s">
        <v>1944</v>
      </c>
      <c r="AO3" s="52" t="s">
        <v>1854</v>
      </c>
      <c r="AP3" s="52" t="s">
        <v>1945</v>
      </c>
      <c r="AQ3" s="50">
        <v>9</v>
      </c>
      <c r="AR3" s="50">
        <v>9</v>
      </c>
      <c r="AS3" s="52" t="s">
        <v>1856</v>
      </c>
      <c r="AT3" s="52" t="s">
        <v>2033</v>
      </c>
    </row>
    <row r="4" spans="1:46" x14ac:dyDescent="0.25">
      <c r="A4" s="50">
        <v>2026</v>
      </c>
      <c r="B4" s="50">
        <v>11408</v>
      </c>
      <c r="C4" s="52" t="s">
        <v>2121</v>
      </c>
      <c r="D4" s="52" t="s">
        <v>1873</v>
      </c>
      <c r="E4" s="52" t="s">
        <v>2283</v>
      </c>
      <c r="F4" s="52" t="s">
        <v>2284</v>
      </c>
      <c r="G4" s="52" t="s">
        <v>1833</v>
      </c>
      <c r="H4" s="52" t="s">
        <v>2285</v>
      </c>
      <c r="I4" s="52" t="s">
        <v>2286</v>
      </c>
      <c r="J4" s="52" t="s">
        <v>2287</v>
      </c>
      <c r="K4" s="52" t="s">
        <v>2287</v>
      </c>
      <c r="L4" s="52" t="s">
        <v>1836</v>
      </c>
      <c r="M4" s="52" t="s">
        <v>1837</v>
      </c>
      <c r="N4" s="52" t="s">
        <v>1838</v>
      </c>
      <c r="O4" s="52" t="s">
        <v>2288</v>
      </c>
      <c r="P4" s="52" t="s">
        <v>2289</v>
      </c>
      <c r="Q4" s="52" t="s">
        <v>2290</v>
      </c>
      <c r="R4" s="52" t="s">
        <v>2291</v>
      </c>
      <c r="S4" s="52" t="s">
        <v>2292</v>
      </c>
      <c r="T4" s="52" t="s">
        <v>2293</v>
      </c>
      <c r="U4" s="52" t="s">
        <v>2287</v>
      </c>
      <c r="V4" s="52" t="s">
        <v>2294</v>
      </c>
      <c r="W4" s="52" t="s">
        <v>2295</v>
      </c>
      <c r="X4" s="52" t="s">
        <v>2296</v>
      </c>
      <c r="Y4" s="52" t="s">
        <v>2292</v>
      </c>
      <c r="Z4" s="52" t="s">
        <v>2297</v>
      </c>
      <c r="AA4" s="52" t="s">
        <v>2287</v>
      </c>
      <c r="AB4" s="52" t="s">
        <v>2298</v>
      </c>
      <c r="AC4" s="52" t="s">
        <v>1848</v>
      </c>
      <c r="AD4" s="52" t="s">
        <v>1277</v>
      </c>
      <c r="AE4" s="50">
        <v>2595</v>
      </c>
      <c r="AF4" s="52" t="s">
        <v>1277</v>
      </c>
      <c r="AG4" s="52" t="s">
        <v>1849</v>
      </c>
      <c r="AH4" s="52" t="s">
        <v>2299</v>
      </c>
      <c r="AI4" s="52" t="s">
        <v>2300</v>
      </c>
      <c r="AJ4" s="52" t="s">
        <v>1852</v>
      </c>
      <c r="AK4" s="52" t="s">
        <v>1838</v>
      </c>
      <c r="AL4" s="52" t="s">
        <v>1838</v>
      </c>
      <c r="AM4" s="52" t="s">
        <v>1838</v>
      </c>
      <c r="AN4" s="52" t="s">
        <v>1853</v>
      </c>
      <c r="AO4" s="52" t="s">
        <v>1854</v>
      </c>
      <c r="AP4" s="52" t="s">
        <v>1855</v>
      </c>
      <c r="AQ4" s="50">
        <v>4</v>
      </c>
      <c r="AR4" s="50">
        <v>19</v>
      </c>
      <c r="AS4" s="52" t="s">
        <v>1901</v>
      </c>
      <c r="AT4" s="52" t="s">
        <v>2289</v>
      </c>
    </row>
    <row r="5" spans="1:46" x14ac:dyDescent="0.25">
      <c r="A5" s="50">
        <v>2026</v>
      </c>
      <c r="B5" s="50">
        <v>11834</v>
      </c>
      <c r="C5" s="52" t="s">
        <v>2121</v>
      </c>
      <c r="D5" s="52" t="s">
        <v>1873</v>
      </c>
      <c r="E5" s="52" t="s">
        <v>2729</v>
      </c>
      <c r="F5" s="52" t="s">
        <v>2728</v>
      </c>
      <c r="G5" s="52" t="s">
        <v>1833</v>
      </c>
      <c r="H5" s="52" t="s">
        <v>2852</v>
      </c>
      <c r="I5" s="52" t="s">
        <v>2853</v>
      </c>
      <c r="J5" s="52" t="s">
        <v>2854</v>
      </c>
      <c r="K5" s="52" t="s">
        <v>2854</v>
      </c>
      <c r="L5" s="52" t="s">
        <v>1836</v>
      </c>
      <c r="M5" s="52" t="s">
        <v>1837</v>
      </c>
      <c r="N5" s="52" t="s">
        <v>1838</v>
      </c>
      <c r="O5" s="52" t="s">
        <v>2855</v>
      </c>
      <c r="P5" s="52" t="s">
        <v>2856</v>
      </c>
      <c r="Q5" s="52" t="s">
        <v>2857</v>
      </c>
      <c r="R5" s="52" t="s">
        <v>2858</v>
      </c>
      <c r="S5" s="52" t="s">
        <v>2859</v>
      </c>
      <c r="T5" s="52" t="s">
        <v>2853</v>
      </c>
      <c r="U5" s="52" t="s">
        <v>2854</v>
      </c>
      <c r="V5" s="52" t="s">
        <v>2401</v>
      </c>
      <c r="W5" s="52" t="s">
        <v>2730</v>
      </c>
      <c r="X5" s="52" t="s">
        <v>2860</v>
      </c>
      <c r="Y5" s="52" t="s">
        <v>1864</v>
      </c>
      <c r="Z5" s="52" t="s">
        <v>2861</v>
      </c>
      <c r="AA5" s="52" t="s">
        <v>2854</v>
      </c>
      <c r="AB5" s="52" t="s">
        <v>2862</v>
      </c>
      <c r="AC5" s="52" t="s">
        <v>1848</v>
      </c>
      <c r="AD5" s="52" t="s">
        <v>2732</v>
      </c>
      <c r="AE5" s="50">
        <v>2559</v>
      </c>
      <c r="AF5" s="52" t="s">
        <v>2511</v>
      </c>
      <c r="AG5" s="52" t="s">
        <v>1889</v>
      </c>
      <c r="AH5" s="52" t="s">
        <v>2863</v>
      </c>
      <c r="AI5" s="52" t="s">
        <v>2864</v>
      </c>
      <c r="AJ5" s="52" t="s">
        <v>1852</v>
      </c>
      <c r="AK5" s="52" t="s">
        <v>1838</v>
      </c>
      <c r="AL5" s="52" t="s">
        <v>1838</v>
      </c>
      <c r="AM5" s="52" t="s">
        <v>1838</v>
      </c>
      <c r="AN5" s="52" t="s">
        <v>1853</v>
      </c>
      <c r="AO5" s="52" t="s">
        <v>1854</v>
      </c>
      <c r="AP5" s="52" t="s">
        <v>1855</v>
      </c>
      <c r="AQ5" s="50">
        <v>4</v>
      </c>
      <c r="AR5" s="50">
        <v>19</v>
      </c>
      <c r="AS5" s="52" t="s">
        <v>1842</v>
      </c>
      <c r="AT5" s="52" t="s">
        <v>2856</v>
      </c>
    </row>
    <row r="6" spans="1:46" x14ac:dyDescent="0.25">
      <c r="A6" s="50">
        <v>2026</v>
      </c>
      <c r="B6" s="50">
        <v>11315</v>
      </c>
      <c r="C6" s="52" t="s">
        <v>1829</v>
      </c>
      <c r="D6" s="52" t="s">
        <v>1830</v>
      </c>
      <c r="E6" s="52" t="s">
        <v>1928</v>
      </c>
      <c r="F6" s="52" t="s">
        <v>2242</v>
      </c>
      <c r="G6" s="52" t="s">
        <v>1833</v>
      </c>
      <c r="H6" s="52" t="s">
        <v>1930</v>
      </c>
      <c r="I6" s="52" t="s">
        <v>1429</v>
      </c>
      <c r="J6" s="52" t="s">
        <v>1763</v>
      </c>
      <c r="K6" s="52" t="s">
        <v>1763</v>
      </c>
      <c r="L6" s="52" t="s">
        <v>1912</v>
      </c>
      <c r="M6" s="52" t="s">
        <v>1837</v>
      </c>
      <c r="N6" s="52" t="s">
        <v>1838</v>
      </c>
      <c r="O6" s="52" t="s">
        <v>1932</v>
      </c>
      <c r="P6" s="52" t="s">
        <v>1933</v>
      </c>
      <c r="Q6" s="52" t="s">
        <v>1934</v>
      </c>
      <c r="R6" s="52" t="s">
        <v>1889</v>
      </c>
      <c r="S6" s="52" t="s">
        <v>1935</v>
      </c>
      <c r="T6" s="52" t="s">
        <v>1429</v>
      </c>
      <c r="U6" s="52" t="s">
        <v>1763</v>
      </c>
      <c r="V6" s="52" t="s">
        <v>1427</v>
      </c>
      <c r="W6" s="52" t="s">
        <v>1937</v>
      </c>
      <c r="X6" s="52" t="s">
        <v>1938</v>
      </c>
      <c r="Y6" s="52" t="s">
        <v>1939</v>
      </c>
      <c r="Z6" s="52" t="s">
        <v>1429</v>
      </c>
      <c r="AA6" s="52" t="s">
        <v>1763</v>
      </c>
      <c r="AB6" s="52" t="s">
        <v>1838</v>
      </c>
      <c r="AC6" s="52" t="s">
        <v>1848</v>
      </c>
      <c r="AD6" s="52" t="s">
        <v>1941</v>
      </c>
      <c r="AE6" s="50">
        <v>2571</v>
      </c>
      <c r="AF6" s="52" t="s">
        <v>1219</v>
      </c>
      <c r="AG6" s="52" t="s">
        <v>1849</v>
      </c>
      <c r="AH6" s="52" t="s">
        <v>2243</v>
      </c>
      <c r="AI6" s="52" t="s">
        <v>1943</v>
      </c>
      <c r="AJ6" s="52" t="s">
        <v>1852</v>
      </c>
      <c r="AK6" s="52" t="s">
        <v>1838</v>
      </c>
      <c r="AL6" s="52" t="s">
        <v>1838</v>
      </c>
      <c r="AM6" s="52" t="s">
        <v>1838</v>
      </c>
      <c r="AN6" s="52" t="s">
        <v>1944</v>
      </c>
      <c r="AO6" s="52" t="s">
        <v>1854</v>
      </c>
      <c r="AP6" s="52" t="s">
        <v>1945</v>
      </c>
      <c r="AQ6" s="50">
        <v>9</v>
      </c>
      <c r="AR6" s="50">
        <v>9</v>
      </c>
      <c r="AS6" s="52" t="s">
        <v>2229</v>
      </c>
      <c r="AT6" s="52" t="s">
        <v>1933</v>
      </c>
    </row>
    <row r="7" spans="1:46" x14ac:dyDescent="0.25">
      <c r="A7" s="50">
        <v>2026</v>
      </c>
      <c r="B7" s="50">
        <v>10497</v>
      </c>
      <c r="C7" s="52" t="s">
        <v>1829</v>
      </c>
      <c r="D7" s="52" t="s">
        <v>1830</v>
      </c>
      <c r="E7" s="52" t="s">
        <v>1928</v>
      </c>
      <c r="F7" s="52" t="s">
        <v>1929</v>
      </c>
      <c r="G7" s="52" t="s">
        <v>1833</v>
      </c>
      <c r="H7" s="52" t="s">
        <v>1930</v>
      </c>
      <c r="I7" s="52" t="s">
        <v>1931</v>
      </c>
      <c r="J7" s="52" t="s">
        <v>1763</v>
      </c>
      <c r="K7" s="52" t="s">
        <v>1763</v>
      </c>
      <c r="L7" s="52" t="s">
        <v>1912</v>
      </c>
      <c r="M7" s="52" t="s">
        <v>1837</v>
      </c>
      <c r="N7" s="52" t="s">
        <v>1838</v>
      </c>
      <c r="O7" s="52" t="s">
        <v>1932</v>
      </c>
      <c r="P7" s="52" t="s">
        <v>1933</v>
      </c>
      <c r="Q7" s="52" t="s">
        <v>1934</v>
      </c>
      <c r="R7" s="52" t="s">
        <v>1889</v>
      </c>
      <c r="S7" s="52" t="s">
        <v>1935</v>
      </c>
      <c r="T7" s="52" t="s">
        <v>1936</v>
      </c>
      <c r="U7" s="52" t="s">
        <v>1763</v>
      </c>
      <c r="V7" s="52" t="s">
        <v>1427</v>
      </c>
      <c r="W7" s="52" t="s">
        <v>1937</v>
      </c>
      <c r="X7" s="52" t="s">
        <v>1938</v>
      </c>
      <c r="Y7" s="52" t="s">
        <v>1939</v>
      </c>
      <c r="Z7" s="52" t="s">
        <v>1429</v>
      </c>
      <c r="AA7" s="52" t="s">
        <v>1763</v>
      </c>
      <c r="AB7" s="52" t="s">
        <v>1940</v>
      </c>
      <c r="AC7" s="52" t="s">
        <v>1848</v>
      </c>
      <c r="AD7" s="52" t="s">
        <v>1941</v>
      </c>
      <c r="AE7" s="50">
        <v>2568</v>
      </c>
      <c r="AF7" s="52" t="s">
        <v>1273</v>
      </c>
      <c r="AG7" s="52" t="s">
        <v>1849</v>
      </c>
      <c r="AH7" s="52" t="s">
        <v>1942</v>
      </c>
      <c r="AI7" s="52" t="s">
        <v>1943</v>
      </c>
      <c r="AJ7" s="52" t="s">
        <v>1852</v>
      </c>
      <c r="AK7" s="52" t="s">
        <v>1838</v>
      </c>
      <c r="AL7" s="52" t="s">
        <v>1838</v>
      </c>
      <c r="AM7" s="52" t="s">
        <v>1838</v>
      </c>
      <c r="AN7" s="52" t="s">
        <v>1944</v>
      </c>
      <c r="AO7" s="52" t="s">
        <v>1854</v>
      </c>
      <c r="AP7" s="52" t="s">
        <v>1945</v>
      </c>
      <c r="AQ7" s="50">
        <v>9</v>
      </c>
      <c r="AR7" s="50">
        <v>9</v>
      </c>
      <c r="AS7" s="52" t="s">
        <v>1946</v>
      </c>
      <c r="AT7" s="52" t="s">
        <v>1933</v>
      </c>
    </row>
    <row r="8" spans="1:46" x14ac:dyDescent="0.25">
      <c r="A8" s="50">
        <v>2026</v>
      </c>
      <c r="B8" s="50">
        <v>11804</v>
      </c>
      <c r="C8" s="52" t="s">
        <v>1829</v>
      </c>
      <c r="D8" s="52" t="s">
        <v>1873</v>
      </c>
      <c r="E8" s="52" t="s">
        <v>1928</v>
      </c>
      <c r="F8" s="52" t="s">
        <v>1929</v>
      </c>
      <c r="G8" s="52" t="s">
        <v>1833</v>
      </c>
      <c r="H8" s="52" t="s">
        <v>1930</v>
      </c>
      <c r="I8" s="52" t="s">
        <v>1429</v>
      </c>
      <c r="J8" s="52" t="s">
        <v>1763</v>
      </c>
      <c r="K8" s="52" t="s">
        <v>1763</v>
      </c>
      <c r="L8" s="52" t="s">
        <v>1912</v>
      </c>
      <c r="M8" s="52" t="s">
        <v>1837</v>
      </c>
      <c r="N8" s="52" t="s">
        <v>1838</v>
      </c>
      <c r="O8" s="52" t="s">
        <v>1932</v>
      </c>
      <c r="P8" s="52" t="s">
        <v>1933</v>
      </c>
      <c r="Q8" s="52" t="s">
        <v>1934</v>
      </c>
      <c r="R8" s="52" t="s">
        <v>1889</v>
      </c>
      <c r="S8" s="52" t="s">
        <v>1935</v>
      </c>
      <c r="T8" s="52" t="s">
        <v>1931</v>
      </c>
      <c r="U8" s="52" t="s">
        <v>1763</v>
      </c>
      <c r="V8" s="52" t="s">
        <v>1427</v>
      </c>
      <c r="W8" s="52" t="s">
        <v>1937</v>
      </c>
      <c r="X8" s="52" t="s">
        <v>1938</v>
      </c>
      <c r="Y8" s="52" t="s">
        <v>1939</v>
      </c>
      <c r="Z8" s="52" t="s">
        <v>1429</v>
      </c>
      <c r="AA8" s="52" t="s">
        <v>1763</v>
      </c>
      <c r="AB8" s="52" t="s">
        <v>2841</v>
      </c>
      <c r="AC8" s="52" t="s">
        <v>1848</v>
      </c>
      <c r="AD8" s="52" t="s">
        <v>1941</v>
      </c>
      <c r="AE8" s="50">
        <v>2568</v>
      </c>
      <c r="AF8" s="52" t="s">
        <v>1273</v>
      </c>
      <c r="AG8" s="52" t="s">
        <v>1849</v>
      </c>
      <c r="AH8" s="52" t="s">
        <v>1942</v>
      </c>
      <c r="AI8" s="52" t="s">
        <v>1943</v>
      </c>
      <c r="AJ8" s="52" t="s">
        <v>1852</v>
      </c>
      <c r="AK8" s="52" t="s">
        <v>1838</v>
      </c>
      <c r="AL8" s="52" t="s">
        <v>1838</v>
      </c>
      <c r="AM8" s="52" t="s">
        <v>1838</v>
      </c>
      <c r="AN8" s="52" t="s">
        <v>1944</v>
      </c>
      <c r="AO8" s="52" t="s">
        <v>1854</v>
      </c>
      <c r="AP8" s="52" t="s">
        <v>1945</v>
      </c>
      <c r="AQ8" s="50">
        <v>9</v>
      </c>
      <c r="AR8" s="50">
        <v>9</v>
      </c>
      <c r="AS8" s="52" t="s">
        <v>2229</v>
      </c>
      <c r="AT8" s="52" t="s">
        <v>1933</v>
      </c>
    </row>
    <row r="9" spans="1:46" x14ac:dyDescent="0.25">
      <c r="A9" s="50">
        <v>2026</v>
      </c>
      <c r="B9" s="50">
        <v>11783</v>
      </c>
      <c r="C9" s="52" t="s">
        <v>1829</v>
      </c>
      <c r="D9" s="52" t="s">
        <v>1873</v>
      </c>
      <c r="E9" s="52" t="s">
        <v>2721</v>
      </c>
      <c r="F9" s="52" t="s">
        <v>2720</v>
      </c>
      <c r="G9" s="52" t="s">
        <v>1833</v>
      </c>
      <c r="H9" s="52" t="s">
        <v>2819</v>
      </c>
      <c r="I9" s="52" t="s">
        <v>2820</v>
      </c>
      <c r="J9" s="52" t="s">
        <v>2821</v>
      </c>
      <c r="K9" s="52" t="s">
        <v>2821</v>
      </c>
      <c r="L9" s="52" t="s">
        <v>1912</v>
      </c>
      <c r="M9" s="52" t="s">
        <v>1837</v>
      </c>
      <c r="N9" s="52" t="s">
        <v>1838</v>
      </c>
      <c r="O9" s="52" t="s">
        <v>2822</v>
      </c>
      <c r="P9" s="52" t="s">
        <v>2722</v>
      </c>
      <c r="Q9" s="52" t="s">
        <v>2823</v>
      </c>
      <c r="R9" s="52" t="s">
        <v>2824</v>
      </c>
      <c r="S9" s="52" t="s">
        <v>2825</v>
      </c>
      <c r="T9" s="52" t="s">
        <v>2826</v>
      </c>
      <c r="U9" s="52" t="s">
        <v>1763</v>
      </c>
      <c r="V9" s="52" t="s">
        <v>1423</v>
      </c>
      <c r="W9" s="52" t="s">
        <v>1424</v>
      </c>
      <c r="X9" s="52" t="s">
        <v>2179</v>
      </c>
      <c r="Y9" s="52" t="s">
        <v>2180</v>
      </c>
      <c r="Z9" s="52" t="s">
        <v>2181</v>
      </c>
      <c r="AA9" s="52" t="s">
        <v>1763</v>
      </c>
      <c r="AB9" s="52" t="s">
        <v>2827</v>
      </c>
      <c r="AC9" s="52" t="s">
        <v>1848</v>
      </c>
      <c r="AD9" s="52" t="s">
        <v>1941</v>
      </c>
      <c r="AE9" s="50">
        <v>2568</v>
      </c>
      <c r="AF9" s="52" t="s">
        <v>1273</v>
      </c>
      <c r="AG9" s="52" t="s">
        <v>1849</v>
      </c>
      <c r="AH9" s="52" t="s">
        <v>2828</v>
      </c>
      <c r="AI9" s="52" t="s">
        <v>2363</v>
      </c>
      <c r="AJ9" s="52" t="s">
        <v>1852</v>
      </c>
      <c r="AK9" s="52" t="s">
        <v>1838</v>
      </c>
      <c r="AL9" s="52" t="s">
        <v>1838</v>
      </c>
      <c r="AM9" s="52" t="s">
        <v>1838</v>
      </c>
      <c r="AN9" s="52" t="s">
        <v>1853</v>
      </c>
      <c r="AO9" s="52" t="s">
        <v>1854</v>
      </c>
      <c r="AP9" s="52" t="s">
        <v>1855</v>
      </c>
      <c r="AQ9" s="50">
        <v>4</v>
      </c>
      <c r="AR9" s="50">
        <v>19</v>
      </c>
      <c r="AS9" s="52" t="s">
        <v>1892</v>
      </c>
      <c r="AT9" s="52" t="s">
        <v>2722</v>
      </c>
    </row>
    <row r="10" spans="1:46" x14ac:dyDescent="0.25">
      <c r="A10" s="50">
        <v>2026</v>
      </c>
      <c r="B10" s="50">
        <v>11751</v>
      </c>
      <c r="C10" s="52" t="s">
        <v>1829</v>
      </c>
      <c r="D10" s="52" t="s">
        <v>1873</v>
      </c>
      <c r="E10" s="52" t="s">
        <v>2636</v>
      </c>
      <c r="F10" s="52" t="s">
        <v>2637</v>
      </c>
      <c r="G10" s="52" t="s">
        <v>1833</v>
      </c>
      <c r="H10" s="52" t="s">
        <v>2638</v>
      </c>
      <c r="I10" s="52" t="s">
        <v>2639</v>
      </c>
      <c r="J10" s="52" t="s">
        <v>1763</v>
      </c>
      <c r="K10" s="52" t="s">
        <v>1763</v>
      </c>
      <c r="L10" s="52" t="s">
        <v>1836</v>
      </c>
      <c r="M10" s="52" t="s">
        <v>1837</v>
      </c>
      <c r="N10" s="52" t="s">
        <v>1838</v>
      </c>
      <c r="O10" s="52" t="s">
        <v>2640</v>
      </c>
      <c r="P10" s="52" t="s">
        <v>2641</v>
      </c>
      <c r="Q10" s="52" t="s">
        <v>2642</v>
      </c>
      <c r="R10" s="52" t="s">
        <v>2643</v>
      </c>
      <c r="S10" s="52" t="s">
        <v>2644</v>
      </c>
      <c r="T10" s="52" t="s">
        <v>2639</v>
      </c>
      <c r="U10" s="52" t="s">
        <v>1763</v>
      </c>
      <c r="V10" s="52" t="s">
        <v>1420</v>
      </c>
      <c r="W10" s="52" t="s">
        <v>1421</v>
      </c>
      <c r="X10" s="52" t="s">
        <v>2645</v>
      </c>
      <c r="Y10" s="52" t="s">
        <v>2646</v>
      </c>
      <c r="Z10" s="52" t="s">
        <v>1422</v>
      </c>
      <c r="AA10" s="52" t="s">
        <v>1763</v>
      </c>
      <c r="AB10" s="52" t="s">
        <v>2647</v>
      </c>
      <c r="AC10" s="52" t="s">
        <v>1848</v>
      </c>
      <c r="AD10" s="52" t="s">
        <v>1277</v>
      </c>
      <c r="AE10" s="50">
        <v>2595</v>
      </c>
      <c r="AF10" s="52" t="s">
        <v>1277</v>
      </c>
      <c r="AG10" s="52" t="s">
        <v>1870</v>
      </c>
      <c r="AH10" s="52" t="s">
        <v>2648</v>
      </c>
      <c r="AI10" s="52" t="s">
        <v>2649</v>
      </c>
      <c r="AJ10" s="52" t="s">
        <v>1852</v>
      </c>
      <c r="AK10" s="52" t="s">
        <v>1838</v>
      </c>
      <c r="AL10" s="52" t="s">
        <v>1838</v>
      </c>
      <c r="AM10" s="52" t="s">
        <v>1838</v>
      </c>
      <c r="AN10" s="52" t="s">
        <v>1853</v>
      </c>
      <c r="AO10" s="52" t="s">
        <v>1854</v>
      </c>
      <c r="AP10" s="52" t="s">
        <v>1855</v>
      </c>
      <c r="AQ10" s="50">
        <v>4</v>
      </c>
      <c r="AR10" s="50">
        <v>19</v>
      </c>
      <c r="AS10" s="52" t="s">
        <v>2650</v>
      </c>
      <c r="AT10" s="52" t="s">
        <v>2641</v>
      </c>
    </row>
    <row r="11" spans="1:46" x14ac:dyDescent="0.25">
      <c r="A11" s="50">
        <v>2026</v>
      </c>
      <c r="B11" s="50">
        <v>11752</v>
      </c>
      <c r="C11" s="52" t="s">
        <v>1829</v>
      </c>
      <c r="D11" s="52" t="s">
        <v>1873</v>
      </c>
      <c r="E11" s="52" t="s">
        <v>2636</v>
      </c>
      <c r="F11" s="52" t="s">
        <v>2637</v>
      </c>
      <c r="G11" s="52" t="s">
        <v>1833</v>
      </c>
      <c r="H11" s="52" t="s">
        <v>2638</v>
      </c>
      <c r="I11" s="52" t="s">
        <v>2639</v>
      </c>
      <c r="J11" s="52" t="s">
        <v>1763</v>
      </c>
      <c r="K11" s="52" t="s">
        <v>1763</v>
      </c>
      <c r="L11" s="52" t="s">
        <v>1836</v>
      </c>
      <c r="M11" s="52" t="s">
        <v>1837</v>
      </c>
      <c r="N11" s="52" t="s">
        <v>1838</v>
      </c>
      <c r="O11" s="52" t="s">
        <v>2640</v>
      </c>
      <c r="P11" s="52" t="s">
        <v>2641</v>
      </c>
      <c r="Q11" s="52" t="s">
        <v>2642</v>
      </c>
      <c r="R11" s="52" t="s">
        <v>2643</v>
      </c>
      <c r="S11" s="52" t="s">
        <v>2644</v>
      </c>
      <c r="T11" s="52" t="s">
        <v>2639</v>
      </c>
      <c r="U11" s="52" t="s">
        <v>1763</v>
      </c>
      <c r="V11" s="52" t="s">
        <v>1420</v>
      </c>
      <c r="W11" s="52" t="s">
        <v>1421</v>
      </c>
      <c r="X11" s="52" t="s">
        <v>2645</v>
      </c>
      <c r="Y11" s="52" t="s">
        <v>2646</v>
      </c>
      <c r="Z11" s="52" t="s">
        <v>1422</v>
      </c>
      <c r="AA11" s="52" t="s">
        <v>1763</v>
      </c>
      <c r="AB11" s="52" t="s">
        <v>2647</v>
      </c>
      <c r="AC11" s="52" t="s">
        <v>1848</v>
      </c>
      <c r="AD11" s="52" t="s">
        <v>1277</v>
      </c>
      <c r="AE11" s="50">
        <v>2595</v>
      </c>
      <c r="AF11" s="52" t="s">
        <v>1277</v>
      </c>
      <c r="AG11" s="52" t="s">
        <v>1870</v>
      </c>
      <c r="AH11" s="52" t="s">
        <v>2648</v>
      </c>
      <c r="AI11" s="52" t="s">
        <v>2649</v>
      </c>
      <c r="AJ11" s="52" t="s">
        <v>1852</v>
      </c>
      <c r="AK11" s="52" t="s">
        <v>1838</v>
      </c>
      <c r="AL11" s="52" t="s">
        <v>1838</v>
      </c>
      <c r="AM11" s="52" t="s">
        <v>1838</v>
      </c>
      <c r="AN11" s="52" t="s">
        <v>1853</v>
      </c>
      <c r="AO11" s="52" t="s">
        <v>1854</v>
      </c>
      <c r="AP11" s="52" t="s">
        <v>1855</v>
      </c>
      <c r="AQ11" s="50">
        <v>4</v>
      </c>
      <c r="AR11" s="50">
        <v>19</v>
      </c>
      <c r="AS11" s="52" t="s">
        <v>2650</v>
      </c>
      <c r="AT11" s="52" t="s">
        <v>2641</v>
      </c>
    </row>
    <row r="12" spans="1:46" x14ac:dyDescent="0.25">
      <c r="A12" s="50">
        <v>2026</v>
      </c>
      <c r="B12" s="50">
        <v>11753</v>
      </c>
      <c r="C12" s="52" t="s">
        <v>1829</v>
      </c>
      <c r="D12" s="52" t="s">
        <v>1873</v>
      </c>
      <c r="E12" s="52" t="s">
        <v>2636</v>
      </c>
      <c r="F12" s="52" t="s">
        <v>2637</v>
      </c>
      <c r="G12" s="52" t="s">
        <v>1833</v>
      </c>
      <c r="H12" s="52" t="s">
        <v>2638</v>
      </c>
      <c r="I12" s="52" t="s">
        <v>2639</v>
      </c>
      <c r="J12" s="52" t="s">
        <v>1763</v>
      </c>
      <c r="K12" s="52" t="s">
        <v>1763</v>
      </c>
      <c r="L12" s="52" t="s">
        <v>1836</v>
      </c>
      <c r="M12" s="52" t="s">
        <v>1837</v>
      </c>
      <c r="N12" s="52" t="s">
        <v>1838</v>
      </c>
      <c r="O12" s="52" t="s">
        <v>2640</v>
      </c>
      <c r="P12" s="52" t="s">
        <v>2641</v>
      </c>
      <c r="Q12" s="52" t="s">
        <v>2642</v>
      </c>
      <c r="R12" s="52" t="s">
        <v>2643</v>
      </c>
      <c r="S12" s="52" t="s">
        <v>2644</v>
      </c>
      <c r="T12" s="52" t="s">
        <v>2639</v>
      </c>
      <c r="U12" s="52" t="s">
        <v>1763</v>
      </c>
      <c r="V12" s="52" t="s">
        <v>1420</v>
      </c>
      <c r="W12" s="52" t="s">
        <v>1421</v>
      </c>
      <c r="X12" s="52" t="s">
        <v>2645</v>
      </c>
      <c r="Y12" s="52" t="s">
        <v>2646</v>
      </c>
      <c r="Z12" s="52" t="s">
        <v>1422</v>
      </c>
      <c r="AA12" s="52" t="s">
        <v>1763</v>
      </c>
      <c r="AB12" s="52" t="s">
        <v>2647</v>
      </c>
      <c r="AC12" s="52" t="s">
        <v>1848</v>
      </c>
      <c r="AD12" s="52" t="s">
        <v>1277</v>
      </c>
      <c r="AE12" s="50">
        <v>2595</v>
      </c>
      <c r="AF12" s="52" t="s">
        <v>1277</v>
      </c>
      <c r="AG12" s="52" t="s">
        <v>1870</v>
      </c>
      <c r="AH12" s="52" t="s">
        <v>2648</v>
      </c>
      <c r="AI12" s="52" t="s">
        <v>2649</v>
      </c>
      <c r="AJ12" s="52" t="s">
        <v>1852</v>
      </c>
      <c r="AK12" s="52" t="s">
        <v>1838</v>
      </c>
      <c r="AL12" s="52" t="s">
        <v>1838</v>
      </c>
      <c r="AM12" s="52" t="s">
        <v>1838</v>
      </c>
      <c r="AN12" s="52" t="s">
        <v>1853</v>
      </c>
      <c r="AO12" s="52" t="s">
        <v>1854</v>
      </c>
      <c r="AP12" s="52" t="s">
        <v>1855</v>
      </c>
      <c r="AQ12" s="50">
        <v>4</v>
      </c>
      <c r="AR12" s="50">
        <v>19</v>
      </c>
      <c r="AS12" s="52" t="s">
        <v>2650</v>
      </c>
      <c r="AT12" s="52" t="s">
        <v>2641</v>
      </c>
    </row>
    <row r="13" spans="1:46" x14ac:dyDescent="0.25">
      <c r="A13" s="50">
        <v>2026</v>
      </c>
      <c r="B13" s="50">
        <v>11754</v>
      </c>
      <c r="C13" s="52" t="s">
        <v>1829</v>
      </c>
      <c r="D13" s="52" t="s">
        <v>1873</v>
      </c>
      <c r="E13" s="52" t="s">
        <v>2636</v>
      </c>
      <c r="F13" s="52" t="s">
        <v>2637</v>
      </c>
      <c r="G13" s="52" t="s">
        <v>1833</v>
      </c>
      <c r="H13" s="52" t="s">
        <v>2638</v>
      </c>
      <c r="I13" s="52" t="s">
        <v>2639</v>
      </c>
      <c r="J13" s="52" t="s">
        <v>1763</v>
      </c>
      <c r="K13" s="52" t="s">
        <v>1763</v>
      </c>
      <c r="L13" s="52" t="s">
        <v>1836</v>
      </c>
      <c r="M13" s="52" t="s">
        <v>1837</v>
      </c>
      <c r="N13" s="52" t="s">
        <v>1838</v>
      </c>
      <c r="O13" s="52" t="s">
        <v>2640</v>
      </c>
      <c r="P13" s="52" t="s">
        <v>2641</v>
      </c>
      <c r="Q13" s="52" t="s">
        <v>2642</v>
      </c>
      <c r="R13" s="52" t="s">
        <v>2643</v>
      </c>
      <c r="S13" s="52" t="s">
        <v>2644</v>
      </c>
      <c r="T13" s="52" t="s">
        <v>2639</v>
      </c>
      <c r="U13" s="52" t="s">
        <v>1763</v>
      </c>
      <c r="V13" s="52" t="s">
        <v>1420</v>
      </c>
      <c r="W13" s="52" t="s">
        <v>1421</v>
      </c>
      <c r="X13" s="52" t="s">
        <v>2645</v>
      </c>
      <c r="Y13" s="52" t="s">
        <v>2646</v>
      </c>
      <c r="Z13" s="52" t="s">
        <v>1422</v>
      </c>
      <c r="AA13" s="52" t="s">
        <v>1763</v>
      </c>
      <c r="AB13" s="52" t="s">
        <v>2647</v>
      </c>
      <c r="AC13" s="52" t="s">
        <v>1848</v>
      </c>
      <c r="AD13" s="52" t="s">
        <v>1277</v>
      </c>
      <c r="AE13" s="50">
        <v>2595</v>
      </c>
      <c r="AF13" s="52" t="s">
        <v>1277</v>
      </c>
      <c r="AG13" s="52" t="s">
        <v>1870</v>
      </c>
      <c r="AH13" s="52" t="s">
        <v>2648</v>
      </c>
      <c r="AI13" s="52" t="s">
        <v>2649</v>
      </c>
      <c r="AJ13" s="52" t="s">
        <v>1852</v>
      </c>
      <c r="AK13" s="52" t="s">
        <v>1838</v>
      </c>
      <c r="AL13" s="52" t="s">
        <v>1838</v>
      </c>
      <c r="AM13" s="52" t="s">
        <v>1838</v>
      </c>
      <c r="AN13" s="52" t="s">
        <v>1853</v>
      </c>
      <c r="AO13" s="52" t="s">
        <v>1854</v>
      </c>
      <c r="AP13" s="52" t="s">
        <v>1855</v>
      </c>
      <c r="AQ13" s="50">
        <v>4</v>
      </c>
      <c r="AR13" s="50">
        <v>19</v>
      </c>
      <c r="AS13" s="52" t="s">
        <v>2650</v>
      </c>
      <c r="AT13" s="52" t="s">
        <v>2641</v>
      </c>
    </row>
    <row r="14" spans="1:46" x14ac:dyDescent="0.25">
      <c r="A14" s="50">
        <v>2026</v>
      </c>
      <c r="B14" s="50">
        <v>11755</v>
      </c>
      <c r="C14" s="52" t="s">
        <v>1829</v>
      </c>
      <c r="D14" s="52" t="s">
        <v>1873</v>
      </c>
      <c r="E14" s="52" t="s">
        <v>2636</v>
      </c>
      <c r="F14" s="52" t="s">
        <v>2637</v>
      </c>
      <c r="G14" s="52" t="s">
        <v>1833</v>
      </c>
      <c r="H14" s="52" t="s">
        <v>2638</v>
      </c>
      <c r="I14" s="52" t="s">
        <v>2639</v>
      </c>
      <c r="J14" s="52" t="s">
        <v>1763</v>
      </c>
      <c r="K14" s="52" t="s">
        <v>1763</v>
      </c>
      <c r="L14" s="52" t="s">
        <v>1836</v>
      </c>
      <c r="M14" s="52" t="s">
        <v>1837</v>
      </c>
      <c r="N14" s="52" t="s">
        <v>1838</v>
      </c>
      <c r="O14" s="52" t="s">
        <v>2640</v>
      </c>
      <c r="P14" s="52" t="s">
        <v>2641</v>
      </c>
      <c r="Q14" s="52" t="s">
        <v>2642</v>
      </c>
      <c r="R14" s="52" t="s">
        <v>2643</v>
      </c>
      <c r="S14" s="52" t="s">
        <v>2644</v>
      </c>
      <c r="T14" s="52" t="s">
        <v>2639</v>
      </c>
      <c r="U14" s="52" t="s">
        <v>1763</v>
      </c>
      <c r="V14" s="52" t="s">
        <v>1420</v>
      </c>
      <c r="W14" s="52" t="s">
        <v>1421</v>
      </c>
      <c r="X14" s="52" t="s">
        <v>2645</v>
      </c>
      <c r="Y14" s="52" t="s">
        <v>2646</v>
      </c>
      <c r="Z14" s="52" t="s">
        <v>1422</v>
      </c>
      <c r="AA14" s="52" t="s">
        <v>1763</v>
      </c>
      <c r="AB14" s="52" t="s">
        <v>2647</v>
      </c>
      <c r="AC14" s="52" t="s">
        <v>1848</v>
      </c>
      <c r="AD14" s="52" t="s">
        <v>1277</v>
      </c>
      <c r="AE14" s="50">
        <v>2595</v>
      </c>
      <c r="AF14" s="52" t="s">
        <v>1277</v>
      </c>
      <c r="AG14" s="52" t="s">
        <v>1870</v>
      </c>
      <c r="AH14" s="52" t="s">
        <v>2648</v>
      </c>
      <c r="AI14" s="52" t="s">
        <v>2649</v>
      </c>
      <c r="AJ14" s="52" t="s">
        <v>1852</v>
      </c>
      <c r="AK14" s="52" t="s">
        <v>1838</v>
      </c>
      <c r="AL14" s="52" t="s">
        <v>1838</v>
      </c>
      <c r="AM14" s="52" t="s">
        <v>1838</v>
      </c>
      <c r="AN14" s="52" t="s">
        <v>1853</v>
      </c>
      <c r="AO14" s="52" t="s">
        <v>1854</v>
      </c>
      <c r="AP14" s="52" t="s">
        <v>1855</v>
      </c>
      <c r="AQ14" s="50">
        <v>4</v>
      </c>
      <c r="AR14" s="50">
        <v>19</v>
      </c>
      <c r="AS14" s="52" t="s">
        <v>2650</v>
      </c>
      <c r="AT14" s="52" t="s">
        <v>2641</v>
      </c>
    </row>
    <row r="15" spans="1:46" x14ac:dyDescent="0.25">
      <c r="A15" s="50">
        <v>2026</v>
      </c>
      <c r="B15" s="50">
        <v>11756</v>
      </c>
      <c r="C15" s="52" t="s">
        <v>1829</v>
      </c>
      <c r="D15" s="52" t="s">
        <v>1873</v>
      </c>
      <c r="E15" s="52" t="s">
        <v>2636</v>
      </c>
      <c r="F15" s="52" t="s">
        <v>2637</v>
      </c>
      <c r="G15" s="52" t="s">
        <v>1833</v>
      </c>
      <c r="H15" s="52" t="s">
        <v>2638</v>
      </c>
      <c r="I15" s="52" t="s">
        <v>2639</v>
      </c>
      <c r="J15" s="52" t="s">
        <v>1763</v>
      </c>
      <c r="K15" s="52" t="s">
        <v>1763</v>
      </c>
      <c r="L15" s="52" t="s">
        <v>1836</v>
      </c>
      <c r="M15" s="52" t="s">
        <v>1837</v>
      </c>
      <c r="N15" s="52" t="s">
        <v>1838</v>
      </c>
      <c r="O15" s="52" t="s">
        <v>2640</v>
      </c>
      <c r="P15" s="52" t="s">
        <v>2641</v>
      </c>
      <c r="Q15" s="52" t="s">
        <v>2642</v>
      </c>
      <c r="R15" s="52" t="s">
        <v>2643</v>
      </c>
      <c r="S15" s="52" t="s">
        <v>2644</v>
      </c>
      <c r="T15" s="52" t="s">
        <v>2639</v>
      </c>
      <c r="U15" s="52" t="s">
        <v>1763</v>
      </c>
      <c r="V15" s="52" t="s">
        <v>1420</v>
      </c>
      <c r="W15" s="52" t="s">
        <v>1421</v>
      </c>
      <c r="X15" s="52" t="s">
        <v>2645</v>
      </c>
      <c r="Y15" s="52" t="s">
        <v>2646</v>
      </c>
      <c r="Z15" s="52" t="s">
        <v>1422</v>
      </c>
      <c r="AA15" s="52" t="s">
        <v>1763</v>
      </c>
      <c r="AB15" s="52" t="s">
        <v>2647</v>
      </c>
      <c r="AC15" s="52" t="s">
        <v>1848</v>
      </c>
      <c r="AD15" s="52" t="s">
        <v>1277</v>
      </c>
      <c r="AE15" s="50">
        <v>2595</v>
      </c>
      <c r="AF15" s="52" t="s">
        <v>1277</v>
      </c>
      <c r="AG15" s="52" t="s">
        <v>1870</v>
      </c>
      <c r="AH15" s="52" t="s">
        <v>2648</v>
      </c>
      <c r="AI15" s="52" t="s">
        <v>2649</v>
      </c>
      <c r="AJ15" s="52" t="s">
        <v>1852</v>
      </c>
      <c r="AK15" s="52" t="s">
        <v>1838</v>
      </c>
      <c r="AL15" s="52" t="s">
        <v>1838</v>
      </c>
      <c r="AM15" s="52" t="s">
        <v>1838</v>
      </c>
      <c r="AN15" s="52" t="s">
        <v>1853</v>
      </c>
      <c r="AO15" s="52" t="s">
        <v>1854</v>
      </c>
      <c r="AP15" s="52" t="s">
        <v>1855</v>
      </c>
      <c r="AQ15" s="50">
        <v>4</v>
      </c>
      <c r="AR15" s="50">
        <v>19</v>
      </c>
      <c r="AS15" s="52" t="s">
        <v>2650</v>
      </c>
      <c r="AT15" s="52" t="s">
        <v>2641</v>
      </c>
    </row>
    <row r="16" spans="1:46" x14ac:dyDescent="0.25">
      <c r="A16" s="50">
        <v>2026</v>
      </c>
      <c r="B16" s="50">
        <v>10189</v>
      </c>
      <c r="C16" s="52" t="s">
        <v>1829</v>
      </c>
      <c r="D16" s="52" t="s">
        <v>1830</v>
      </c>
      <c r="E16" s="52" t="s">
        <v>1857</v>
      </c>
      <c r="F16" s="52" t="s">
        <v>1858</v>
      </c>
      <c r="G16" s="52" t="s">
        <v>1833</v>
      </c>
      <c r="H16" s="52" t="s">
        <v>1859</v>
      </c>
      <c r="I16" s="52" t="s">
        <v>1860</v>
      </c>
      <c r="J16" s="52" t="s">
        <v>1780</v>
      </c>
      <c r="K16" s="52" t="s">
        <v>1780</v>
      </c>
      <c r="L16" s="52" t="s">
        <v>1836</v>
      </c>
      <c r="M16" s="52" t="s">
        <v>1837</v>
      </c>
      <c r="N16" s="52" t="s">
        <v>1838</v>
      </c>
      <c r="O16" s="52" t="s">
        <v>1861</v>
      </c>
      <c r="P16" s="52" t="s">
        <v>1862</v>
      </c>
      <c r="Q16" s="52" t="s">
        <v>1863</v>
      </c>
      <c r="R16" s="52" t="s">
        <v>1864</v>
      </c>
      <c r="S16" s="52" t="s">
        <v>1865</v>
      </c>
      <c r="T16" s="52" t="s">
        <v>1866</v>
      </c>
      <c r="U16" s="52" t="s">
        <v>1780</v>
      </c>
      <c r="V16" s="52" t="s">
        <v>1838</v>
      </c>
      <c r="W16" s="52" t="s">
        <v>1838</v>
      </c>
      <c r="X16" s="52" t="s">
        <v>1867</v>
      </c>
      <c r="Y16" s="52" t="s">
        <v>1868</v>
      </c>
      <c r="Z16" s="52" t="s">
        <v>1838</v>
      </c>
      <c r="AA16" s="52" t="s">
        <v>1780</v>
      </c>
      <c r="AB16" s="52" t="s">
        <v>1838</v>
      </c>
      <c r="AC16" s="52" t="s">
        <v>1848</v>
      </c>
      <c r="AD16" s="52" t="s">
        <v>1869</v>
      </c>
      <c r="AE16" s="50">
        <v>2601</v>
      </c>
      <c r="AF16" s="52" t="s">
        <v>1295</v>
      </c>
      <c r="AG16" s="52" t="s">
        <v>1870</v>
      </c>
      <c r="AH16" s="52" t="s">
        <v>1871</v>
      </c>
      <c r="AI16" s="52" t="s">
        <v>1872</v>
      </c>
      <c r="AJ16" s="52" t="s">
        <v>1852</v>
      </c>
      <c r="AK16" s="52" t="s">
        <v>1838</v>
      </c>
      <c r="AL16" s="52" t="s">
        <v>1838</v>
      </c>
      <c r="AM16" s="52" t="s">
        <v>1838</v>
      </c>
      <c r="AN16" s="52" t="s">
        <v>1853</v>
      </c>
      <c r="AO16" s="52" t="s">
        <v>1838</v>
      </c>
      <c r="AP16" s="52" t="s">
        <v>1838</v>
      </c>
      <c r="AQ16" s="50">
        <v>0</v>
      </c>
      <c r="AR16" s="50">
        <v>0</v>
      </c>
      <c r="AS16" s="52" t="s">
        <v>1856</v>
      </c>
      <c r="AT16" s="52" t="s">
        <v>1862</v>
      </c>
    </row>
    <row r="17" spans="1:46" x14ac:dyDescent="0.25">
      <c r="A17" s="50">
        <v>2026</v>
      </c>
      <c r="B17" s="50">
        <v>11170</v>
      </c>
      <c r="C17" s="52" t="s">
        <v>1829</v>
      </c>
      <c r="D17" s="52" t="s">
        <v>1873</v>
      </c>
      <c r="E17" s="52" t="s">
        <v>2192</v>
      </c>
      <c r="F17" s="52" t="s">
        <v>2191</v>
      </c>
      <c r="G17" s="52" t="s">
        <v>1833</v>
      </c>
      <c r="H17" s="52" t="s">
        <v>2230</v>
      </c>
      <c r="I17" s="52" t="s">
        <v>2231</v>
      </c>
      <c r="J17" s="52" t="s">
        <v>1763</v>
      </c>
      <c r="K17" s="52" t="s">
        <v>1763</v>
      </c>
      <c r="L17" s="52" t="s">
        <v>1912</v>
      </c>
      <c r="M17" s="52" t="s">
        <v>1837</v>
      </c>
      <c r="N17" s="52" t="s">
        <v>1838</v>
      </c>
      <c r="O17" s="52" t="s">
        <v>2232</v>
      </c>
      <c r="P17" s="52" t="s">
        <v>2233</v>
      </c>
      <c r="Q17" s="52" t="s">
        <v>2234</v>
      </c>
      <c r="R17" s="52" t="s">
        <v>1870</v>
      </c>
      <c r="S17" s="52" t="s">
        <v>2235</v>
      </c>
      <c r="T17" s="52" t="s">
        <v>2231</v>
      </c>
      <c r="U17" s="52" t="s">
        <v>1763</v>
      </c>
      <c r="V17" s="52" t="s">
        <v>1414</v>
      </c>
      <c r="W17" s="52" t="s">
        <v>1415</v>
      </c>
      <c r="X17" s="52" t="s">
        <v>2236</v>
      </c>
      <c r="Y17" s="52" t="s">
        <v>2237</v>
      </c>
      <c r="Z17" s="52" t="s">
        <v>2238</v>
      </c>
      <c r="AA17" s="52" t="s">
        <v>1763</v>
      </c>
      <c r="AB17" s="52" t="s">
        <v>1838</v>
      </c>
      <c r="AC17" s="52" t="s">
        <v>1848</v>
      </c>
      <c r="AD17" s="52" t="s">
        <v>2239</v>
      </c>
      <c r="AE17" s="50">
        <v>2595</v>
      </c>
      <c r="AF17" s="52" t="s">
        <v>1277</v>
      </c>
      <c r="AG17" s="52" t="s">
        <v>1849</v>
      </c>
      <c r="AH17" s="52" t="s">
        <v>2240</v>
      </c>
      <c r="AI17" s="52" t="s">
        <v>2241</v>
      </c>
      <c r="AJ17" s="52" t="s">
        <v>1852</v>
      </c>
      <c r="AK17" s="52" t="s">
        <v>1838</v>
      </c>
      <c r="AL17" s="52" t="s">
        <v>1838</v>
      </c>
      <c r="AM17" s="52" t="s">
        <v>1838</v>
      </c>
      <c r="AN17" s="52" t="s">
        <v>1944</v>
      </c>
      <c r="AO17" s="52" t="s">
        <v>1854</v>
      </c>
      <c r="AP17" s="52" t="s">
        <v>1945</v>
      </c>
      <c r="AQ17" s="50">
        <v>9</v>
      </c>
      <c r="AR17" s="50">
        <v>9</v>
      </c>
      <c r="AS17" s="52" t="s">
        <v>1946</v>
      </c>
      <c r="AT17" s="52" t="s">
        <v>2233</v>
      </c>
    </row>
    <row r="18" spans="1:46" x14ac:dyDescent="0.25">
      <c r="A18" s="50">
        <v>2026</v>
      </c>
      <c r="B18" s="50">
        <v>10611</v>
      </c>
      <c r="C18" s="52" t="s">
        <v>1829</v>
      </c>
      <c r="D18" s="52" t="s">
        <v>1873</v>
      </c>
      <c r="E18" s="52" t="s">
        <v>2752</v>
      </c>
      <c r="F18" s="52" t="s">
        <v>2753</v>
      </c>
      <c r="G18" s="52" t="s">
        <v>1833</v>
      </c>
      <c r="H18" s="52" t="s">
        <v>1834</v>
      </c>
      <c r="I18" s="52" t="s">
        <v>2754</v>
      </c>
      <c r="J18" s="52" t="s">
        <v>1763</v>
      </c>
      <c r="K18" s="52" t="s">
        <v>1763</v>
      </c>
      <c r="L18" s="52" t="s">
        <v>1836</v>
      </c>
      <c r="M18" s="52" t="s">
        <v>1837</v>
      </c>
      <c r="N18" s="52" t="s">
        <v>1838</v>
      </c>
      <c r="O18" s="52" t="s">
        <v>2755</v>
      </c>
      <c r="P18" s="52" t="s">
        <v>2756</v>
      </c>
      <c r="Q18" s="52" t="s">
        <v>2757</v>
      </c>
      <c r="R18" s="52" t="s">
        <v>2758</v>
      </c>
      <c r="S18" s="52" t="s">
        <v>2759</v>
      </c>
      <c r="T18" s="52" t="s">
        <v>2754</v>
      </c>
      <c r="U18" s="52" t="s">
        <v>1763</v>
      </c>
      <c r="V18" s="52" t="s">
        <v>1406</v>
      </c>
      <c r="W18" s="52" t="s">
        <v>1407</v>
      </c>
      <c r="X18" s="52" t="s">
        <v>2037</v>
      </c>
      <c r="Y18" s="52" t="s">
        <v>2038</v>
      </c>
      <c r="Z18" s="52" t="s">
        <v>1408</v>
      </c>
      <c r="AA18" s="52" t="s">
        <v>1763</v>
      </c>
      <c r="AB18" s="52" t="s">
        <v>2039</v>
      </c>
      <c r="AC18" s="52" t="s">
        <v>1848</v>
      </c>
      <c r="AD18" s="52" t="s">
        <v>2760</v>
      </c>
      <c r="AE18" s="50">
        <v>2524</v>
      </c>
      <c r="AF18" s="52" t="s">
        <v>2041</v>
      </c>
      <c r="AG18" s="52" t="s">
        <v>1849</v>
      </c>
      <c r="AH18" s="52" t="s">
        <v>2042</v>
      </c>
      <c r="AI18" s="52" t="s">
        <v>2039</v>
      </c>
      <c r="AJ18" s="52" t="s">
        <v>1852</v>
      </c>
      <c r="AK18" s="52" t="s">
        <v>1838</v>
      </c>
      <c r="AL18" s="52" t="s">
        <v>1838</v>
      </c>
      <c r="AM18" s="52" t="s">
        <v>1838</v>
      </c>
      <c r="AN18" s="52" t="s">
        <v>1853</v>
      </c>
      <c r="AO18" s="52" t="s">
        <v>1854</v>
      </c>
      <c r="AP18" s="52" t="s">
        <v>1855</v>
      </c>
      <c r="AQ18" s="50">
        <v>4</v>
      </c>
      <c r="AR18" s="50">
        <v>19</v>
      </c>
      <c r="AS18" s="52" t="s">
        <v>1856</v>
      </c>
      <c r="AT18" s="52" t="s">
        <v>2756</v>
      </c>
    </row>
    <row r="19" spans="1:46" x14ac:dyDescent="0.25">
      <c r="A19" s="50">
        <v>2026</v>
      </c>
      <c r="B19" s="50">
        <v>11573</v>
      </c>
      <c r="C19" s="52" t="s">
        <v>1829</v>
      </c>
      <c r="D19" s="52" t="s">
        <v>1873</v>
      </c>
      <c r="E19" s="52" t="s">
        <v>2424</v>
      </c>
      <c r="F19" s="52" t="s">
        <v>2425</v>
      </c>
      <c r="G19" s="52" t="s">
        <v>1833</v>
      </c>
      <c r="H19" s="52" t="s">
        <v>2426</v>
      </c>
      <c r="I19" s="52" t="s">
        <v>1405</v>
      </c>
      <c r="J19" s="52" t="s">
        <v>1763</v>
      </c>
      <c r="K19" s="52" t="s">
        <v>1763</v>
      </c>
      <c r="L19" s="52" t="s">
        <v>1836</v>
      </c>
      <c r="M19" s="52" t="s">
        <v>1837</v>
      </c>
      <c r="N19" s="52" t="s">
        <v>1838</v>
      </c>
      <c r="O19" s="52" t="s">
        <v>2427</v>
      </c>
      <c r="P19" s="52" t="s">
        <v>2428</v>
      </c>
      <c r="Q19" s="52" t="s">
        <v>2429</v>
      </c>
      <c r="R19" s="52" t="s">
        <v>2430</v>
      </c>
      <c r="S19" s="52" t="s">
        <v>2431</v>
      </c>
      <c r="T19" s="52" t="s">
        <v>1405</v>
      </c>
      <c r="U19" s="52" t="s">
        <v>1763</v>
      </c>
      <c r="V19" s="52" t="s">
        <v>1403</v>
      </c>
      <c r="W19" s="52" t="s">
        <v>2330</v>
      </c>
      <c r="X19" s="52" t="s">
        <v>2331</v>
      </c>
      <c r="Y19" s="52" t="s">
        <v>2332</v>
      </c>
      <c r="Z19" s="52" t="s">
        <v>2333</v>
      </c>
      <c r="AA19" s="52" t="s">
        <v>1763</v>
      </c>
      <c r="AB19" s="52" t="s">
        <v>2432</v>
      </c>
      <c r="AC19" s="52" t="s">
        <v>2024</v>
      </c>
      <c r="AD19" s="52" t="s">
        <v>2335</v>
      </c>
      <c r="AE19" s="50">
        <v>2605</v>
      </c>
      <c r="AF19" s="52" t="s">
        <v>2336</v>
      </c>
      <c r="AG19" s="52" t="s">
        <v>1849</v>
      </c>
      <c r="AH19" s="52" t="s">
        <v>2337</v>
      </c>
      <c r="AI19" s="52" t="s">
        <v>2338</v>
      </c>
      <c r="AJ19" s="52" t="s">
        <v>1852</v>
      </c>
      <c r="AK19" s="52" t="s">
        <v>1838</v>
      </c>
      <c r="AL19" s="52" t="s">
        <v>1838</v>
      </c>
      <c r="AM19" s="52" t="s">
        <v>1838</v>
      </c>
      <c r="AN19" s="52" t="s">
        <v>1853</v>
      </c>
      <c r="AO19" s="52" t="s">
        <v>1854</v>
      </c>
      <c r="AP19" s="52" t="s">
        <v>1855</v>
      </c>
      <c r="AQ19" s="50">
        <v>4</v>
      </c>
      <c r="AR19" s="50">
        <v>19</v>
      </c>
      <c r="AS19" s="52" t="s">
        <v>1892</v>
      </c>
      <c r="AT19" s="52" t="s">
        <v>2428</v>
      </c>
    </row>
    <row r="20" spans="1:46" x14ac:dyDescent="0.25">
      <c r="A20" s="50">
        <v>2026</v>
      </c>
      <c r="B20" s="50">
        <v>11341</v>
      </c>
      <c r="C20" s="52" t="s">
        <v>1829</v>
      </c>
      <c r="D20" s="52" t="s">
        <v>1873</v>
      </c>
      <c r="E20" s="52" t="s">
        <v>2189</v>
      </c>
      <c r="F20" s="52" t="s">
        <v>2188</v>
      </c>
      <c r="G20" s="52" t="s">
        <v>1833</v>
      </c>
      <c r="H20" s="52" t="s">
        <v>2244</v>
      </c>
      <c r="I20" s="52" t="s">
        <v>2245</v>
      </c>
      <c r="J20" s="52" t="s">
        <v>1760</v>
      </c>
      <c r="K20" s="52" t="s">
        <v>1760</v>
      </c>
      <c r="L20" s="52" t="s">
        <v>1836</v>
      </c>
      <c r="M20" s="52" t="s">
        <v>1837</v>
      </c>
      <c r="N20" s="52" t="s">
        <v>1838</v>
      </c>
      <c r="O20" s="52" t="s">
        <v>2246</v>
      </c>
      <c r="P20" s="52" t="s">
        <v>2247</v>
      </c>
      <c r="Q20" s="52" t="s">
        <v>2248</v>
      </c>
      <c r="R20" s="52" t="s">
        <v>1870</v>
      </c>
      <c r="S20" s="52" t="s">
        <v>1969</v>
      </c>
      <c r="T20" s="52" t="s">
        <v>1964</v>
      </c>
      <c r="U20" s="52" t="s">
        <v>1760</v>
      </c>
      <c r="V20" s="52" t="s">
        <v>1707</v>
      </c>
      <c r="W20" s="52" t="s">
        <v>1971</v>
      </c>
      <c r="X20" s="52" t="s">
        <v>1972</v>
      </c>
      <c r="Y20" s="52" t="s">
        <v>1973</v>
      </c>
      <c r="Z20" s="52" t="s">
        <v>1709</v>
      </c>
      <c r="AA20" s="52" t="s">
        <v>1760</v>
      </c>
      <c r="AB20" s="52" t="s">
        <v>2249</v>
      </c>
      <c r="AC20" s="52" t="s">
        <v>1848</v>
      </c>
      <c r="AD20" s="52" t="s">
        <v>1986</v>
      </c>
      <c r="AE20" s="50">
        <v>2571</v>
      </c>
      <c r="AF20" s="52" t="s">
        <v>1219</v>
      </c>
      <c r="AG20" s="52" t="s">
        <v>1870</v>
      </c>
      <c r="AH20" s="52" t="s">
        <v>2102</v>
      </c>
      <c r="AI20" s="52" t="s">
        <v>2103</v>
      </c>
      <c r="AJ20" s="52" t="s">
        <v>1852</v>
      </c>
      <c r="AK20" s="52" t="s">
        <v>1838</v>
      </c>
      <c r="AL20" s="52" t="s">
        <v>1838</v>
      </c>
      <c r="AM20" s="52" t="s">
        <v>1838</v>
      </c>
      <c r="AN20" s="52" t="s">
        <v>1853</v>
      </c>
      <c r="AO20" s="52" t="s">
        <v>1854</v>
      </c>
      <c r="AP20" s="52" t="s">
        <v>1855</v>
      </c>
      <c r="AQ20" s="50">
        <v>4</v>
      </c>
      <c r="AR20" s="50">
        <v>19</v>
      </c>
      <c r="AS20" s="52" t="s">
        <v>1892</v>
      </c>
      <c r="AT20" s="52" t="s">
        <v>2250</v>
      </c>
    </row>
    <row r="21" spans="1:46" x14ac:dyDescent="0.25">
      <c r="A21" s="50">
        <v>2026</v>
      </c>
      <c r="B21" s="50">
        <v>10740</v>
      </c>
      <c r="C21" s="52" t="s">
        <v>1829</v>
      </c>
      <c r="D21" s="52" t="s">
        <v>1873</v>
      </c>
      <c r="E21" s="52" t="s">
        <v>2104</v>
      </c>
      <c r="F21" s="52" t="s">
        <v>2105</v>
      </c>
      <c r="G21" s="52" t="s">
        <v>1876</v>
      </c>
      <c r="H21" s="52" t="s">
        <v>2106</v>
      </c>
      <c r="I21" s="52" t="s">
        <v>1835</v>
      </c>
      <c r="J21" s="52" t="s">
        <v>1763</v>
      </c>
      <c r="K21" s="52" t="s">
        <v>1763</v>
      </c>
      <c r="L21" s="52" t="s">
        <v>1836</v>
      </c>
      <c r="M21" s="52" t="s">
        <v>1837</v>
      </c>
      <c r="N21" s="52" t="s">
        <v>1838</v>
      </c>
      <c r="O21" s="52" t="s">
        <v>2107</v>
      </c>
      <c r="P21" s="52" t="s">
        <v>2108</v>
      </c>
      <c r="Q21" s="52" t="s">
        <v>2109</v>
      </c>
      <c r="R21" s="52" t="s">
        <v>2110</v>
      </c>
      <c r="S21" s="52" t="s">
        <v>2111</v>
      </c>
      <c r="T21" s="52" t="s">
        <v>2112</v>
      </c>
      <c r="U21" s="52" t="s">
        <v>1763</v>
      </c>
      <c r="V21" s="52" t="s">
        <v>2113</v>
      </c>
      <c r="W21" s="52" t="s">
        <v>2114</v>
      </c>
      <c r="X21" s="52" t="s">
        <v>2115</v>
      </c>
      <c r="Y21" s="52" t="s">
        <v>2116</v>
      </c>
      <c r="Z21" s="52" t="s">
        <v>2117</v>
      </c>
      <c r="AA21" s="52" t="s">
        <v>1763</v>
      </c>
      <c r="AB21" s="52" t="s">
        <v>1838</v>
      </c>
      <c r="AC21" s="52" t="s">
        <v>1848</v>
      </c>
      <c r="AD21" s="52" t="s">
        <v>1277</v>
      </c>
      <c r="AE21" s="50">
        <v>2595</v>
      </c>
      <c r="AF21" s="52" t="s">
        <v>1277</v>
      </c>
      <c r="AG21" s="52" t="s">
        <v>1870</v>
      </c>
      <c r="AH21" s="52" t="s">
        <v>2118</v>
      </c>
      <c r="AI21" s="52" t="s">
        <v>2119</v>
      </c>
      <c r="AJ21" s="52" t="s">
        <v>1852</v>
      </c>
      <c r="AK21" s="52" t="s">
        <v>1838</v>
      </c>
      <c r="AL21" s="52" t="s">
        <v>1838</v>
      </c>
      <c r="AM21" s="52" t="s">
        <v>1838</v>
      </c>
      <c r="AN21" s="52" t="s">
        <v>1853</v>
      </c>
      <c r="AO21" s="52" t="s">
        <v>1854</v>
      </c>
      <c r="AP21" s="52" t="s">
        <v>1855</v>
      </c>
      <c r="AQ21" s="50">
        <v>4</v>
      </c>
      <c r="AR21" s="50">
        <v>19</v>
      </c>
      <c r="AS21" s="52" t="s">
        <v>2120</v>
      </c>
      <c r="AT21" s="52" t="s">
        <v>2108</v>
      </c>
    </row>
    <row r="22" spans="1:46" x14ac:dyDescent="0.25">
      <c r="A22" s="50">
        <v>2026</v>
      </c>
      <c r="B22" s="50">
        <v>10506</v>
      </c>
      <c r="C22" s="52" t="s">
        <v>1829</v>
      </c>
      <c r="D22" s="52" t="s">
        <v>1873</v>
      </c>
      <c r="E22" s="52" t="s">
        <v>1961</v>
      </c>
      <c r="F22" s="52" t="s">
        <v>1962</v>
      </c>
      <c r="G22" s="52" t="s">
        <v>1833</v>
      </c>
      <c r="H22" s="52" t="s">
        <v>1963</v>
      </c>
      <c r="I22" s="52" t="s">
        <v>1964</v>
      </c>
      <c r="J22" s="52" t="s">
        <v>1760</v>
      </c>
      <c r="K22" s="52" t="s">
        <v>1760</v>
      </c>
      <c r="L22" s="52" t="s">
        <v>1912</v>
      </c>
      <c r="M22" s="52" t="s">
        <v>1837</v>
      </c>
      <c r="N22" s="52" t="s">
        <v>1838</v>
      </c>
      <c r="O22" s="52" t="s">
        <v>1965</v>
      </c>
      <c r="P22" s="52" t="s">
        <v>1966</v>
      </c>
      <c r="Q22" s="52" t="s">
        <v>1967</v>
      </c>
      <c r="R22" s="52" t="s">
        <v>1968</v>
      </c>
      <c r="S22" s="52" t="s">
        <v>1969</v>
      </c>
      <c r="T22" s="52" t="s">
        <v>1970</v>
      </c>
      <c r="U22" s="52" t="s">
        <v>1760</v>
      </c>
      <c r="V22" s="52" t="s">
        <v>1707</v>
      </c>
      <c r="W22" s="52" t="s">
        <v>1971</v>
      </c>
      <c r="X22" s="52" t="s">
        <v>1972</v>
      </c>
      <c r="Y22" s="52" t="s">
        <v>1973</v>
      </c>
      <c r="Z22" s="52" t="s">
        <v>1709</v>
      </c>
      <c r="AA22" s="52" t="s">
        <v>1760</v>
      </c>
      <c r="AB22" s="52" t="s">
        <v>1974</v>
      </c>
      <c r="AC22" s="52" t="s">
        <v>1848</v>
      </c>
      <c r="AD22" s="52" t="s">
        <v>1888</v>
      </c>
      <c r="AE22" s="50">
        <v>2571</v>
      </c>
      <c r="AF22" s="52" t="s">
        <v>1219</v>
      </c>
      <c r="AG22" s="52" t="s">
        <v>1870</v>
      </c>
      <c r="AH22" s="52" t="s">
        <v>1975</v>
      </c>
      <c r="AI22" s="52" t="s">
        <v>1976</v>
      </c>
      <c r="AJ22" s="52" t="s">
        <v>1852</v>
      </c>
      <c r="AK22" s="52" t="s">
        <v>1838</v>
      </c>
      <c r="AL22" s="52" t="s">
        <v>1838</v>
      </c>
      <c r="AM22" s="52" t="s">
        <v>1838</v>
      </c>
      <c r="AN22" s="52" t="s">
        <v>1977</v>
      </c>
      <c r="AO22" s="52" t="s">
        <v>1978</v>
      </c>
      <c r="AP22" s="52" t="s">
        <v>1945</v>
      </c>
      <c r="AQ22" s="50">
        <v>4</v>
      </c>
      <c r="AR22" s="50">
        <v>18</v>
      </c>
      <c r="AS22" s="52" t="s">
        <v>1892</v>
      </c>
      <c r="AT22" s="52" t="s">
        <v>1979</v>
      </c>
    </row>
    <row r="23" spans="1:46" x14ac:dyDescent="0.25">
      <c r="A23" s="50">
        <v>2026</v>
      </c>
      <c r="B23" s="50">
        <v>10521</v>
      </c>
      <c r="C23" s="52" t="s">
        <v>1829</v>
      </c>
      <c r="D23" s="52" t="s">
        <v>1873</v>
      </c>
      <c r="E23" s="52" t="s">
        <v>1961</v>
      </c>
      <c r="F23" s="52" t="s">
        <v>1962</v>
      </c>
      <c r="G23" s="52" t="s">
        <v>1833</v>
      </c>
      <c r="H23" s="52" t="s">
        <v>1990</v>
      </c>
      <c r="I23" s="52" t="s">
        <v>1991</v>
      </c>
      <c r="J23" s="52" t="s">
        <v>1760</v>
      </c>
      <c r="K23" s="52" t="s">
        <v>1760</v>
      </c>
      <c r="L23" s="52" t="s">
        <v>1912</v>
      </c>
      <c r="M23" s="52" t="s">
        <v>1837</v>
      </c>
      <c r="N23" s="52" t="s">
        <v>1838</v>
      </c>
      <c r="O23" s="52" t="s">
        <v>1992</v>
      </c>
      <c r="P23" s="52" t="s">
        <v>1966</v>
      </c>
      <c r="Q23" s="52" t="s">
        <v>1993</v>
      </c>
      <c r="R23" s="52" t="s">
        <v>1994</v>
      </c>
      <c r="S23" s="52" t="s">
        <v>1969</v>
      </c>
      <c r="T23" s="52" t="s">
        <v>1964</v>
      </c>
      <c r="U23" s="52" t="s">
        <v>1760</v>
      </c>
      <c r="V23" s="52" t="s">
        <v>1707</v>
      </c>
      <c r="W23" s="52" t="s">
        <v>1971</v>
      </c>
      <c r="X23" s="52" t="s">
        <v>1972</v>
      </c>
      <c r="Y23" s="52" t="s">
        <v>1973</v>
      </c>
      <c r="Z23" s="52" t="s">
        <v>1709</v>
      </c>
      <c r="AA23" s="52" t="s">
        <v>1760</v>
      </c>
      <c r="AB23" s="52" t="s">
        <v>1838</v>
      </c>
      <c r="AC23" s="52" t="s">
        <v>1848</v>
      </c>
      <c r="AD23" s="52" t="s">
        <v>1995</v>
      </c>
      <c r="AE23" s="50">
        <v>2571</v>
      </c>
      <c r="AF23" s="52" t="s">
        <v>1219</v>
      </c>
      <c r="AG23" s="52" t="s">
        <v>1870</v>
      </c>
      <c r="AH23" s="52" t="s">
        <v>1996</v>
      </c>
      <c r="AI23" s="52" t="s">
        <v>1997</v>
      </c>
      <c r="AJ23" s="52" t="s">
        <v>1852</v>
      </c>
      <c r="AK23" s="52" t="s">
        <v>1838</v>
      </c>
      <c r="AL23" s="52" t="s">
        <v>1838</v>
      </c>
      <c r="AM23" s="52" t="s">
        <v>1838</v>
      </c>
      <c r="AN23" s="52" t="s">
        <v>1977</v>
      </c>
      <c r="AO23" s="52" t="s">
        <v>1978</v>
      </c>
      <c r="AP23" s="52" t="s">
        <v>1945</v>
      </c>
      <c r="AQ23" s="50">
        <v>4</v>
      </c>
      <c r="AR23" s="50">
        <v>18</v>
      </c>
      <c r="AS23" s="52" t="s">
        <v>1892</v>
      </c>
      <c r="AT23" s="52" t="s">
        <v>1979</v>
      </c>
    </row>
    <row r="24" spans="1:46" x14ac:dyDescent="0.25">
      <c r="A24" s="50">
        <v>2026</v>
      </c>
      <c r="B24" s="50">
        <v>11740</v>
      </c>
      <c r="C24" s="52" t="s">
        <v>1829</v>
      </c>
      <c r="D24" s="52" t="s">
        <v>1873</v>
      </c>
      <c r="E24" s="52" t="s">
        <v>2586</v>
      </c>
      <c r="F24" s="52" t="s">
        <v>2587</v>
      </c>
      <c r="G24" s="52" t="s">
        <v>1833</v>
      </c>
      <c r="H24" s="52" t="s">
        <v>2588</v>
      </c>
      <c r="I24" s="52" t="s">
        <v>2589</v>
      </c>
      <c r="J24" s="52" t="s">
        <v>2590</v>
      </c>
      <c r="K24" s="52" t="s">
        <v>2590</v>
      </c>
      <c r="L24" s="52" t="s">
        <v>1836</v>
      </c>
      <c r="M24" s="52" t="s">
        <v>1837</v>
      </c>
      <c r="N24" s="52" t="s">
        <v>1838</v>
      </c>
      <c r="O24" s="52" t="s">
        <v>2591</v>
      </c>
      <c r="P24" s="52" t="s">
        <v>2592</v>
      </c>
      <c r="Q24" s="52" t="s">
        <v>2593</v>
      </c>
      <c r="R24" s="52" t="s">
        <v>2520</v>
      </c>
      <c r="S24" s="52" t="s">
        <v>2594</v>
      </c>
      <c r="T24" s="52" t="s">
        <v>2589</v>
      </c>
      <c r="U24" s="52" t="s">
        <v>2590</v>
      </c>
      <c r="V24" s="52" t="s">
        <v>1360</v>
      </c>
      <c r="W24" s="52" t="s">
        <v>2595</v>
      </c>
      <c r="X24" s="52" t="s">
        <v>2596</v>
      </c>
      <c r="Y24" s="52" t="s">
        <v>2597</v>
      </c>
      <c r="Z24" s="52" t="s">
        <v>2598</v>
      </c>
      <c r="AA24" s="52" t="s">
        <v>2590</v>
      </c>
      <c r="AB24" s="52" t="s">
        <v>1838</v>
      </c>
      <c r="AC24" s="52" t="s">
        <v>1848</v>
      </c>
      <c r="AD24" s="52" t="s">
        <v>2599</v>
      </c>
      <c r="AE24" s="50">
        <v>2599</v>
      </c>
      <c r="AF24" s="52" t="s">
        <v>1466</v>
      </c>
      <c r="AG24" s="52" t="s">
        <v>1849</v>
      </c>
      <c r="AH24" s="52" t="s">
        <v>2600</v>
      </c>
      <c r="AI24" s="52" t="s">
        <v>2601</v>
      </c>
      <c r="AJ24" s="52" t="s">
        <v>1852</v>
      </c>
      <c r="AK24" s="52" t="s">
        <v>1838</v>
      </c>
      <c r="AL24" s="52" t="s">
        <v>1838</v>
      </c>
      <c r="AM24" s="52" t="s">
        <v>1838</v>
      </c>
      <c r="AN24" s="52" t="s">
        <v>1853</v>
      </c>
      <c r="AO24" s="52" t="s">
        <v>1854</v>
      </c>
      <c r="AP24" s="52" t="s">
        <v>1855</v>
      </c>
      <c r="AQ24" s="50">
        <v>4</v>
      </c>
      <c r="AR24" s="50">
        <v>19</v>
      </c>
      <c r="AS24" s="52" t="s">
        <v>2541</v>
      </c>
      <c r="AT24" s="52" t="s">
        <v>2602</v>
      </c>
    </row>
    <row r="25" spans="1:46" x14ac:dyDescent="0.25">
      <c r="A25" s="50">
        <v>2026</v>
      </c>
      <c r="B25" s="50">
        <v>11895</v>
      </c>
      <c r="C25" s="52" t="s">
        <v>1829</v>
      </c>
      <c r="D25" s="52" t="s">
        <v>1873</v>
      </c>
      <c r="E25" s="52" t="s">
        <v>2898</v>
      </c>
      <c r="F25" s="52" t="s">
        <v>2899</v>
      </c>
      <c r="G25" s="52" t="s">
        <v>1833</v>
      </c>
      <c r="H25" s="52" t="s">
        <v>2900</v>
      </c>
      <c r="I25" s="52" t="s">
        <v>2901</v>
      </c>
      <c r="J25" s="52" t="s">
        <v>2272</v>
      </c>
      <c r="K25" s="52" t="s">
        <v>2272</v>
      </c>
      <c r="L25" s="52" t="s">
        <v>1836</v>
      </c>
      <c r="M25" s="52" t="s">
        <v>1837</v>
      </c>
      <c r="N25" s="52" t="s">
        <v>1838</v>
      </c>
      <c r="O25" s="52" t="s">
        <v>2902</v>
      </c>
      <c r="P25" s="52" t="s">
        <v>2903</v>
      </c>
      <c r="Q25" s="52" t="s">
        <v>2904</v>
      </c>
      <c r="R25" s="52" t="s">
        <v>2905</v>
      </c>
      <c r="S25" s="52" t="s">
        <v>2906</v>
      </c>
      <c r="T25" s="52" t="s">
        <v>2907</v>
      </c>
      <c r="U25" s="52" t="s">
        <v>2272</v>
      </c>
      <c r="V25" s="52" t="s">
        <v>1553</v>
      </c>
      <c r="W25" s="52" t="s">
        <v>1554</v>
      </c>
      <c r="X25" s="52" t="s">
        <v>2908</v>
      </c>
      <c r="Y25" s="52" t="s">
        <v>2909</v>
      </c>
      <c r="Z25" s="52" t="s">
        <v>1555</v>
      </c>
      <c r="AA25" s="52" t="s">
        <v>2272</v>
      </c>
      <c r="AB25" s="52" t="s">
        <v>1838</v>
      </c>
      <c r="AC25" s="52" t="s">
        <v>1848</v>
      </c>
      <c r="AD25" s="52" t="s">
        <v>2910</v>
      </c>
      <c r="AE25" s="50">
        <v>2552</v>
      </c>
      <c r="AF25" s="52" t="s">
        <v>2184</v>
      </c>
      <c r="AG25" s="52" t="s">
        <v>1849</v>
      </c>
      <c r="AH25" s="52" t="s">
        <v>2911</v>
      </c>
      <c r="AI25" s="52" t="s">
        <v>2912</v>
      </c>
      <c r="AJ25" s="52" t="s">
        <v>1852</v>
      </c>
      <c r="AK25" s="52" t="s">
        <v>1838</v>
      </c>
      <c r="AL25" s="52" t="s">
        <v>1838</v>
      </c>
      <c r="AM25" s="52" t="s">
        <v>1838</v>
      </c>
      <c r="AN25" s="52" t="s">
        <v>1853</v>
      </c>
      <c r="AO25" s="52" t="s">
        <v>1854</v>
      </c>
      <c r="AP25" s="52" t="s">
        <v>1855</v>
      </c>
      <c r="AQ25" s="50">
        <v>4</v>
      </c>
      <c r="AR25" s="50">
        <v>19</v>
      </c>
      <c r="AS25" s="52" t="s">
        <v>2327</v>
      </c>
      <c r="AT25" s="52" t="s">
        <v>2903</v>
      </c>
    </row>
    <row r="26" spans="1:46" x14ac:dyDescent="0.25">
      <c r="A26" s="50">
        <v>2026</v>
      </c>
      <c r="B26" s="50">
        <v>10631</v>
      </c>
      <c r="C26" s="52" t="s">
        <v>1829</v>
      </c>
      <c r="D26" s="52" t="s">
        <v>1873</v>
      </c>
      <c r="E26" s="52" t="s">
        <v>1928</v>
      </c>
      <c r="F26" s="52" t="s">
        <v>2062</v>
      </c>
      <c r="G26" s="52" t="s">
        <v>1833</v>
      </c>
      <c r="H26" s="52" t="s">
        <v>2063</v>
      </c>
      <c r="I26" s="52" t="s">
        <v>1835</v>
      </c>
      <c r="J26" s="52" t="s">
        <v>1763</v>
      </c>
      <c r="K26" s="52" t="s">
        <v>1763</v>
      </c>
      <c r="L26" s="52" t="s">
        <v>1836</v>
      </c>
      <c r="M26" s="52" t="s">
        <v>1837</v>
      </c>
      <c r="N26" s="52" t="s">
        <v>1838</v>
      </c>
      <c r="O26" s="52" t="s">
        <v>2064</v>
      </c>
      <c r="P26" s="52" t="s">
        <v>2065</v>
      </c>
      <c r="Q26" s="52" t="s">
        <v>2066</v>
      </c>
      <c r="R26" s="52" t="s">
        <v>2067</v>
      </c>
      <c r="S26" s="52" t="s">
        <v>1846</v>
      </c>
      <c r="T26" s="52" t="s">
        <v>1835</v>
      </c>
      <c r="U26" s="52" t="s">
        <v>1763</v>
      </c>
      <c r="V26" s="52" t="s">
        <v>1411</v>
      </c>
      <c r="W26" s="52" t="s">
        <v>1412</v>
      </c>
      <c r="X26" s="52" t="s">
        <v>1845</v>
      </c>
      <c r="Y26" s="52" t="s">
        <v>1846</v>
      </c>
      <c r="Z26" s="52" t="s">
        <v>1847</v>
      </c>
      <c r="AA26" s="52" t="s">
        <v>1763</v>
      </c>
      <c r="AB26" s="52" t="s">
        <v>1838</v>
      </c>
      <c r="AC26" s="52" t="s">
        <v>1848</v>
      </c>
      <c r="AD26" s="52" t="s">
        <v>1277</v>
      </c>
      <c r="AE26" s="50">
        <v>2595</v>
      </c>
      <c r="AF26" s="52" t="s">
        <v>1277</v>
      </c>
      <c r="AG26" s="52" t="s">
        <v>1849</v>
      </c>
      <c r="AH26" s="52" t="s">
        <v>2060</v>
      </c>
      <c r="AI26" s="52" t="s">
        <v>2061</v>
      </c>
      <c r="AJ26" s="52" t="s">
        <v>1852</v>
      </c>
      <c r="AK26" s="52" t="s">
        <v>1838</v>
      </c>
      <c r="AL26" s="52" t="s">
        <v>1838</v>
      </c>
      <c r="AM26" s="52" t="s">
        <v>1838</v>
      </c>
      <c r="AN26" s="52" t="s">
        <v>1853</v>
      </c>
      <c r="AO26" s="52" t="s">
        <v>1854</v>
      </c>
      <c r="AP26" s="52" t="s">
        <v>1855</v>
      </c>
      <c r="AQ26" s="50">
        <v>4</v>
      </c>
      <c r="AR26" s="50">
        <v>19</v>
      </c>
      <c r="AS26" s="52" t="s">
        <v>1856</v>
      </c>
      <c r="AT26" s="52" t="s">
        <v>2068</v>
      </c>
    </row>
    <row r="27" spans="1:46" x14ac:dyDescent="0.25">
      <c r="A27" s="50">
        <v>2026</v>
      </c>
      <c r="B27" s="50">
        <v>11403</v>
      </c>
      <c r="C27" s="52" t="s">
        <v>1829</v>
      </c>
      <c r="D27" s="52" t="s">
        <v>1873</v>
      </c>
      <c r="E27" s="52" t="s">
        <v>2268</v>
      </c>
      <c r="F27" s="52" t="s">
        <v>2269</v>
      </c>
      <c r="G27" s="52" t="s">
        <v>1833</v>
      </c>
      <c r="H27" s="52" t="s">
        <v>2270</v>
      </c>
      <c r="I27" s="52" t="s">
        <v>2271</v>
      </c>
      <c r="J27" s="52" t="s">
        <v>2272</v>
      </c>
      <c r="K27" s="52" t="s">
        <v>2272</v>
      </c>
      <c r="L27" s="52" t="s">
        <v>1836</v>
      </c>
      <c r="M27" s="52" t="s">
        <v>1837</v>
      </c>
      <c r="N27" s="52" t="s">
        <v>1838</v>
      </c>
      <c r="O27" s="52" t="s">
        <v>2273</v>
      </c>
      <c r="P27" s="52" t="s">
        <v>2274</v>
      </c>
      <c r="Q27" s="52" t="s">
        <v>2275</v>
      </c>
      <c r="R27" s="52" t="s">
        <v>1901</v>
      </c>
      <c r="S27" s="52" t="s">
        <v>2276</v>
      </c>
      <c r="T27" s="52" t="s">
        <v>2277</v>
      </c>
      <c r="U27" s="52" t="s">
        <v>2272</v>
      </c>
      <c r="V27" s="52" t="s">
        <v>1544</v>
      </c>
      <c r="W27" s="52" t="s">
        <v>1545</v>
      </c>
      <c r="X27" s="52" t="s">
        <v>2278</v>
      </c>
      <c r="Y27" s="52" t="s">
        <v>2276</v>
      </c>
      <c r="Z27" s="52" t="s">
        <v>1546</v>
      </c>
      <c r="AA27" s="52" t="s">
        <v>2272</v>
      </c>
      <c r="AB27" s="52" t="s">
        <v>1838</v>
      </c>
      <c r="AC27" s="52" t="s">
        <v>1848</v>
      </c>
      <c r="AD27" s="52" t="s">
        <v>2279</v>
      </c>
      <c r="AE27" s="50">
        <v>2595</v>
      </c>
      <c r="AF27" s="52" t="s">
        <v>1277</v>
      </c>
      <c r="AG27" s="52" t="s">
        <v>1849</v>
      </c>
      <c r="AH27" s="52" t="s">
        <v>2280</v>
      </c>
      <c r="AI27" s="52" t="s">
        <v>2281</v>
      </c>
      <c r="AJ27" s="52" t="s">
        <v>1852</v>
      </c>
      <c r="AK27" s="52" t="s">
        <v>1838</v>
      </c>
      <c r="AL27" s="52" t="s">
        <v>1838</v>
      </c>
      <c r="AM27" s="52" t="s">
        <v>1838</v>
      </c>
      <c r="AN27" s="52" t="s">
        <v>1853</v>
      </c>
      <c r="AO27" s="52" t="s">
        <v>1854</v>
      </c>
      <c r="AP27" s="52" t="s">
        <v>1855</v>
      </c>
      <c r="AQ27" s="50">
        <v>4</v>
      </c>
      <c r="AR27" s="50">
        <v>19</v>
      </c>
      <c r="AS27" s="52" t="s">
        <v>2282</v>
      </c>
      <c r="AT27" s="52" t="s">
        <v>2274</v>
      </c>
    </row>
    <row r="28" spans="1:46" x14ac:dyDescent="0.25">
      <c r="A28" s="50">
        <v>2026</v>
      </c>
      <c r="B28" s="50">
        <v>10614</v>
      </c>
      <c r="C28" s="52" t="s">
        <v>1829</v>
      </c>
      <c r="D28" s="52" t="s">
        <v>1873</v>
      </c>
      <c r="E28" s="52" t="s">
        <v>2043</v>
      </c>
      <c r="F28" s="52" t="s">
        <v>2044</v>
      </c>
      <c r="G28" s="52" t="s">
        <v>1833</v>
      </c>
      <c r="H28" s="52" t="s">
        <v>2045</v>
      </c>
      <c r="I28" s="52" t="s">
        <v>2046</v>
      </c>
      <c r="J28" s="52" t="s">
        <v>1763</v>
      </c>
      <c r="K28" s="52" t="s">
        <v>1763</v>
      </c>
      <c r="L28" s="52" t="s">
        <v>1836</v>
      </c>
      <c r="M28" s="52" t="s">
        <v>1837</v>
      </c>
      <c r="N28" s="52" t="s">
        <v>1838</v>
      </c>
      <c r="O28" s="52" t="s">
        <v>2047</v>
      </c>
      <c r="P28" s="52" t="s">
        <v>2048</v>
      </c>
      <c r="Q28" s="52" t="s">
        <v>2049</v>
      </c>
      <c r="R28" s="52" t="s">
        <v>2050</v>
      </c>
      <c r="S28" s="52" t="s">
        <v>2051</v>
      </c>
      <c r="T28" s="52" t="s">
        <v>2046</v>
      </c>
      <c r="U28" s="52" t="s">
        <v>1763</v>
      </c>
      <c r="V28" s="52" t="s">
        <v>1427</v>
      </c>
      <c r="W28" s="52" t="s">
        <v>1937</v>
      </c>
      <c r="X28" s="52" t="s">
        <v>1938</v>
      </c>
      <c r="Y28" s="52" t="s">
        <v>1939</v>
      </c>
      <c r="Z28" s="52" t="s">
        <v>1429</v>
      </c>
      <c r="AA28" s="52" t="s">
        <v>1763</v>
      </c>
      <c r="AB28" s="52" t="s">
        <v>2052</v>
      </c>
      <c r="AC28" s="52" t="s">
        <v>1848</v>
      </c>
      <c r="AD28" s="52" t="s">
        <v>1941</v>
      </c>
      <c r="AE28" s="50">
        <v>2571</v>
      </c>
      <c r="AF28" s="52" t="s">
        <v>1219</v>
      </c>
      <c r="AG28" s="52" t="s">
        <v>1849</v>
      </c>
      <c r="AH28" s="52" t="s">
        <v>2053</v>
      </c>
      <c r="AI28" s="52" t="s">
        <v>1943</v>
      </c>
      <c r="AJ28" s="52" t="s">
        <v>1852</v>
      </c>
      <c r="AK28" s="52" t="s">
        <v>1838</v>
      </c>
      <c r="AL28" s="52" t="s">
        <v>1838</v>
      </c>
      <c r="AM28" s="52" t="s">
        <v>1838</v>
      </c>
      <c r="AN28" s="52" t="s">
        <v>1944</v>
      </c>
      <c r="AO28" s="52" t="s">
        <v>1854</v>
      </c>
      <c r="AP28" s="52" t="s">
        <v>1945</v>
      </c>
      <c r="AQ28" s="50">
        <v>9</v>
      </c>
      <c r="AR28" s="50">
        <v>9</v>
      </c>
      <c r="AS28" s="52" t="s">
        <v>2229</v>
      </c>
      <c r="AT28" s="52" t="s">
        <v>2048</v>
      </c>
    </row>
    <row r="29" spans="1:46" x14ac:dyDescent="0.25">
      <c r="A29" s="50">
        <v>2026</v>
      </c>
      <c r="B29" s="50">
        <v>11759</v>
      </c>
      <c r="C29" s="52" t="s">
        <v>1829</v>
      </c>
      <c r="D29" s="52" t="s">
        <v>1873</v>
      </c>
      <c r="E29" s="52" t="s">
        <v>2651</v>
      </c>
      <c r="F29" s="52" t="s">
        <v>2652</v>
      </c>
      <c r="G29" s="52" t="s">
        <v>1833</v>
      </c>
      <c r="H29" s="52" t="s">
        <v>2653</v>
      </c>
      <c r="I29" s="52" t="s">
        <v>2654</v>
      </c>
      <c r="J29" s="52" t="s">
        <v>1780</v>
      </c>
      <c r="K29" s="52" t="s">
        <v>1780</v>
      </c>
      <c r="L29" s="52" t="s">
        <v>1836</v>
      </c>
      <c r="M29" s="52" t="s">
        <v>1837</v>
      </c>
      <c r="N29" s="52" t="s">
        <v>1838</v>
      </c>
      <c r="O29" s="52" t="s">
        <v>2655</v>
      </c>
      <c r="P29" s="52" t="s">
        <v>2656</v>
      </c>
      <c r="Q29" s="52" t="s">
        <v>2657</v>
      </c>
      <c r="R29" s="52" t="s">
        <v>1987</v>
      </c>
      <c r="S29" s="52" t="s">
        <v>2658</v>
      </c>
      <c r="T29" s="52" t="s">
        <v>2659</v>
      </c>
      <c r="U29" s="52" t="s">
        <v>1780</v>
      </c>
      <c r="V29" s="52" t="s">
        <v>1641</v>
      </c>
      <c r="W29" s="52" t="s">
        <v>2660</v>
      </c>
      <c r="X29" s="52" t="s">
        <v>2661</v>
      </c>
      <c r="Y29" s="52" t="s">
        <v>2662</v>
      </c>
      <c r="Z29" s="52" t="s">
        <v>1643</v>
      </c>
      <c r="AA29" s="52" t="s">
        <v>1780</v>
      </c>
      <c r="AB29" s="52" t="s">
        <v>2663</v>
      </c>
      <c r="AC29" s="52" t="s">
        <v>1848</v>
      </c>
      <c r="AD29" s="52" t="s">
        <v>2664</v>
      </c>
      <c r="AE29" s="50">
        <v>2540</v>
      </c>
      <c r="AF29" s="52" t="s">
        <v>1281</v>
      </c>
      <c r="AG29" s="52" t="s">
        <v>1849</v>
      </c>
      <c r="AH29" s="52" t="s">
        <v>2665</v>
      </c>
      <c r="AI29" s="52" t="s">
        <v>2666</v>
      </c>
      <c r="AJ29" s="52" t="s">
        <v>1852</v>
      </c>
      <c r="AK29" s="52" t="s">
        <v>1838</v>
      </c>
      <c r="AL29" s="52" t="s">
        <v>1838</v>
      </c>
      <c r="AM29" s="52" t="s">
        <v>1838</v>
      </c>
      <c r="AN29" s="52" t="s">
        <v>1944</v>
      </c>
      <c r="AO29" s="52" t="s">
        <v>1854</v>
      </c>
      <c r="AP29" s="52" t="s">
        <v>1945</v>
      </c>
      <c r="AQ29" s="50">
        <v>9</v>
      </c>
      <c r="AR29" s="50">
        <v>9</v>
      </c>
      <c r="AS29" s="52" t="s">
        <v>2667</v>
      </c>
      <c r="AT29" s="52" t="s">
        <v>2656</v>
      </c>
    </row>
    <row r="30" spans="1:46" x14ac:dyDescent="0.25">
      <c r="A30" s="50">
        <v>2026</v>
      </c>
      <c r="B30" s="50">
        <v>10393</v>
      </c>
      <c r="C30" s="52" t="s">
        <v>1829</v>
      </c>
      <c r="D30" s="52" t="s">
        <v>1873</v>
      </c>
      <c r="E30" s="52" t="s">
        <v>1908</v>
      </c>
      <c r="F30" s="52" t="s">
        <v>1909</v>
      </c>
      <c r="G30" s="52" t="s">
        <v>1876</v>
      </c>
      <c r="H30" s="52" t="s">
        <v>1910</v>
      </c>
      <c r="I30" s="52" t="s">
        <v>1911</v>
      </c>
      <c r="J30" s="52" t="s">
        <v>1760</v>
      </c>
      <c r="K30" s="52" t="s">
        <v>1760</v>
      </c>
      <c r="L30" s="52" t="s">
        <v>1912</v>
      </c>
      <c r="M30" s="52" t="s">
        <v>1837</v>
      </c>
      <c r="N30" s="52" t="s">
        <v>1838</v>
      </c>
      <c r="O30" s="52" t="s">
        <v>1913</v>
      </c>
      <c r="P30" s="52" t="s">
        <v>1914</v>
      </c>
      <c r="Q30" s="52" t="s">
        <v>1915</v>
      </c>
      <c r="R30" s="52" t="s">
        <v>1916</v>
      </c>
      <c r="S30" s="52" t="s">
        <v>1917</v>
      </c>
      <c r="T30" s="52" t="s">
        <v>1918</v>
      </c>
      <c r="U30" s="52" t="s">
        <v>1760</v>
      </c>
      <c r="V30" s="52" t="s">
        <v>1719</v>
      </c>
      <c r="W30" s="52" t="s">
        <v>1919</v>
      </c>
      <c r="X30" s="52" t="s">
        <v>1920</v>
      </c>
      <c r="Y30" s="52" t="s">
        <v>1921</v>
      </c>
      <c r="Z30" s="52" t="s">
        <v>1922</v>
      </c>
      <c r="AA30" s="52" t="s">
        <v>1760</v>
      </c>
      <c r="AB30" s="52" t="s">
        <v>1923</v>
      </c>
      <c r="AC30" s="52" t="s">
        <v>1848</v>
      </c>
      <c r="AD30" s="52" t="s">
        <v>1924</v>
      </c>
      <c r="AE30" s="50">
        <v>2571</v>
      </c>
      <c r="AF30" s="52" t="s">
        <v>1219</v>
      </c>
      <c r="AG30" s="52" t="s">
        <v>1849</v>
      </c>
      <c r="AH30" s="52" t="s">
        <v>1925</v>
      </c>
      <c r="AI30" s="52" t="s">
        <v>1926</v>
      </c>
      <c r="AJ30" s="52" t="s">
        <v>1852</v>
      </c>
      <c r="AK30" s="52" t="s">
        <v>1838</v>
      </c>
      <c r="AL30" s="52" t="s">
        <v>1838</v>
      </c>
      <c r="AM30" s="52" t="s">
        <v>1838</v>
      </c>
      <c r="AN30" s="52" t="s">
        <v>1853</v>
      </c>
      <c r="AO30" s="52" t="s">
        <v>1854</v>
      </c>
      <c r="AP30" s="52" t="s">
        <v>1855</v>
      </c>
      <c r="AQ30" s="50">
        <v>4</v>
      </c>
      <c r="AR30" s="50">
        <v>19</v>
      </c>
      <c r="AS30" s="52" t="s">
        <v>1892</v>
      </c>
      <c r="AT30" s="52" t="s">
        <v>1927</v>
      </c>
    </row>
    <row r="31" spans="1:46" x14ac:dyDescent="0.25">
      <c r="A31" s="50">
        <v>2026</v>
      </c>
      <c r="B31" s="50">
        <v>11942</v>
      </c>
      <c r="C31" s="52" t="s">
        <v>1829</v>
      </c>
      <c r="D31" s="52" t="s">
        <v>1873</v>
      </c>
      <c r="E31" s="52" t="s">
        <v>2936</v>
      </c>
      <c r="F31" s="52" t="s">
        <v>2937</v>
      </c>
      <c r="G31" s="52" t="s">
        <v>1833</v>
      </c>
      <c r="H31" s="52" t="s">
        <v>2605</v>
      </c>
      <c r="I31" s="52" t="s">
        <v>1408</v>
      </c>
      <c r="J31" s="52" t="s">
        <v>1763</v>
      </c>
      <c r="K31" s="52" t="s">
        <v>1763</v>
      </c>
      <c r="L31" s="52" t="s">
        <v>1836</v>
      </c>
      <c r="M31" s="52" t="s">
        <v>1837</v>
      </c>
      <c r="N31" s="52" t="s">
        <v>1838</v>
      </c>
      <c r="O31" s="52" t="s">
        <v>2938</v>
      </c>
      <c r="P31" s="52" t="s">
        <v>2939</v>
      </c>
      <c r="Q31" s="52" t="s">
        <v>2940</v>
      </c>
      <c r="R31" s="52" t="s">
        <v>2941</v>
      </c>
      <c r="S31" s="52" t="s">
        <v>2942</v>
      </c>
      <c r="T31" s="52" t="s">
        <v>1408</v>
      </c>
      <c r="U31" s="52" t="s">
        <v>1763</v>
      </c>
      <c r="V31" s="52" t="s">
        <v>1411</v>
      </c>
      <c r="W31" s="52" t="s">
        <v>1412</v>
      </c>
      <c r="X31" s="52" t="s">
        <v>1845</v>
      </c>
      <c r="Y31" s="52" t="s">
        <v>1846</v>
      </c>
      <c r="Z31" s="52" t="s">
        <v>1847</v>
      </c>
      <c r="AA31" s="52" t="s">
        <v>1763</v>
      </c>
      <c r="AB31" s="52" t="s">
        <v>2943</v>
      </c>
      <c r="AC31" s="52" t="s">
        <v>1848</v>
      </c>
      <c r="AD31" s="52" t="s">
        <v>2944</v>
      </c>
      <c r="AE31" s="50">
        <v>2595</v>
      </c>
      <c r="AF31" s="52" t="s">
        <v>1277</v>
      </c>
      <c r="AG31" s="52" t="s">
        <v>1849</v>
      </c>
      <c r="AH31" s="52" t="s">
        <v>2945</v>
      </c>
      <c r="AI31" s="52" t="s">
        <v>2061</v>
      </c>
      <c r="AJ31" s="52" t="s">
        <v>1852</v>
      </c>
      <c r="AK31" s="52" t="s">
        <v>1838</v>
      </c>
      <c r="AL31" s="52" t="s">
        <v>1838</v>
      </c>
      <c r="AM31" s="52" t="s">
        <v>1838</v>
      </c>
      <c r="AN31" s="52" t="s">
        <v>1853</v>
      </c>
      <c r="AO31" s="52" t="s">
        <v>1854</v>
      </c>
      <c r="AP31" s="52" t="s">
        <v>1855</v>
      </c>
      <c r="AQ31" s="50">
        <v>4</v>
      </c>
      <c r="AR31" s="50">
        <v>19</v>
      </c>
      <c r="AS31" s="52" t="s">
        <v>2489</v>
      </c>
      <c r="AT31" s="52" t="s">
        <v>2946</v>
      </c>
    </row>
    <row r="32" spans="1:46" x14ac:dyDescent="0.25">
      <c r="A32" s="50">
        <v>2026</v>
      </c>
      <c r="B32" s="50">
        <v>10885</v>
      </c>
      <c r="C32" s="52" t="s">
        <v>1829</v>
      </c>
      <c r="D32" s="52" t="s">
        <v>1873</v>
      </c>
      <c r="E32" s="52" t="s">
        <v>2144</v>
      </c>
      <c r="F32" s="52" t="s">
        <v>2145</v>
      </c>
      <c r="G32" s="52" t="s">
        <v>1833</v>
      </c>
      <c r="H32" s="52" t="s">
        <v>2146</v>
      </c>
      <c r="I32" s="52" t="s">
        <v>2147</v>
      </c>
      <c r="J32" s="52" t="s">
        <v>2126</v>
      </c>
      <c r="K32" s="52" t="s">
        <v>2126</v>
      </c>
      <c r="L32" s="52" t="s">
        <v>1836</v>
      </c>
      <c r="M32" s="52" t="s">
        <v>1837</v>
      </c>
      <c r="N32" s="52" t="s">
        <v>1838</v>
      </c>
      <c r="O32" s="52" t="s">
        <v>2148</v>
      </c>
      <c r="P32" s="52" t="s">
        <v>2149</v>
      </c>
      <c r="Q32" s="52" t="s">
        <v>2150</v>
      </c>
      <c r="R32" s="52" t="s">
        <v>2151</v>
      </c>
      <c r="S32" s="52" t="s">
        <v>2152</v>
      </c>
      <c r="T32" s="52" t="s">
        <v>2132</v>
      </c>
      <c r="U32" s="52" t="s">
        <v>2126</v>
      </c>
      <c r="V32" s="52" t="s">
        <v>2133</v>
      </c>
      <c r="W32" s="52" t="s">
        <v>2134</v>
      </c>
      <c r="X32" s="52" t="s">
        <v>2135</v>
      </c>
      <c r="Y32" s="52" t="s">
        <v>2136</v>
      </c>
      <c r="Z32" s="52" t="s">
        <v>2137</v>
      </c>
      <c r="AA32" s="52" t="s">
        <v>2126</v>
      </c>
      <c r="AB32" s="52" t="s">
        <v>1838</v>
      </c>
      <c r="AC32" s="52" t="s">
        <v>2024</v>
      </c>
      <c r="AD32" s="52" t="s">
        <v>2138</v>
      </c>
      <c r="AE32" s="50">
        <v>2524</v>
      </c>
      <c r="AF32" s="52" t="s">
        <v>2041</v>
      </c>
      <c r="AG32" s="52" t="s">
        <v>1870</v>
      </c>
      <c r="AH32" s="52" t="s">
        <v>2139</v>
      </c>
      <c r="AI32" s="52" t="s">
        <v>2140</v>
      </c>
      <c r="AJ32" s="52" t="s">
        <v>1852</v>
      </c>
      <c r="AK32" s="52" t="s">
        <v>1838</v>
      </c>
      <c r="AL32" s="52" t="s">
        <v>1838</v>
      </c>
      <c r="AM32" s="52" t="s">
        <v>1838</v>
      </c>
      <c r="AN32" s="52" t="s">
        <v>2141</v>
      </c>
      <c r="AO32" s="52" t="s">
        <v>2153</v>
      </c>
      <c r="AP32" s="52" t="s">
        <v>2154</v>
      </c>
      <c r="AQ32" s="50">
        <v>0</v>
      </c>
      <c r="AR32" s="50">
        <v>5</v>
      </c>
      <c r="AS32" s="52" t="s">
        <v>1856</v>
      </c>
      <c r="AT32" s="52" t="s">
        <v>2155</v>
      </c>
    </row>
    <row r="33" spans="1:46" x14ac:dyDescent="0.25">
      <c r="A33" s="50">
        <v>2026</v>
      </c>
      <c r="B33" s="50">
        <v>11750</v>
      </c>
      <c r="C33" s="52" t="s">
        <v>1829</v>
      </c>
      <c r="D33" s="52" t="s">
        <v>1873</v>
      </c>
      <c r="E33" s="52" t="s">
        <v>2620</v>
      </c>
      <c r="F33" s="52" t="s">
        <v>2621</v>
      </c>
      <c r="G33" s="52" t="s">
        <v>1876</v>
      </c>
      <c r="H33" s="52" t="s">
        <v>2622</v>
      </c>
      <c r="I33" s="52" t="s">
        <v>2623</v>
      </c>
      <c r="J33" s="52" t="s">
        <v>2590</v>
      </c>
      <c r="K33" s="52" t="s">
        <v>2590</v>
      </c>
      <c r="L33" s="52" t="s">
        <v>1836</v>
      </c>
      <c r="M33" s="52" t="s">
        <v>1837</v>
      </c>
      <c r="N33" s="52" t="s">
        <v>1838</v>
      </c>
      <c r="O33" s="52" t="s">
        <v>2624</v>
      </c>
      <c r="P33" s="52" t="s">
        <v>2625</v>
      </c>
      <c r="Q33" s="52" t="s">
        <v>2626</v>
      </c>
      <c r="R33" s="52" t="s">
        <v>2627</v>
      </c>
      <c r="S33" s="52" t="s">
        <v>2628</v>
      </c>
      <c r="T33" s="52" t="s">
        <v>2629</v>
      </c>
      <c r="U33" s="52" t="s">
        <v>2590</v>
      </c>
      <c r="V33" s="52" t="s">
        <v>1374</v>
      </c>
      <c r="W33" s="52" t="s">
        <v>1375</v>
      </c>
      <c r="X33" s="52" t="s">
        <v>2630</v>
      </c>
      <c r="Y33" s="52" t="s">
        <v>2631</v>
      </c>
      <c r="Z33" s="52" t="s">
        <v>1376</v>
      </c>
      <c r="AA33" s="52" t="s">
        <v>2590</v>
      </c>
      <c r="AB33" s="52" t="s">
        <v>2632</v>
      </c>
      <c r="AC33" s="52" t="s">
        <v>1848</v>
      </c>
      <c r="AD33" s="52" t="s">
        <v>2632</v>
      </c>
      <c r="AE33" s="50">
        <v>2540</v>
      </c>
      <c r="AF33" s="52" t="s">
        <v>1281</v>
      </c>
      <c r="AG33" s="52" t="s">
        <v>1849</v>
      </c>
      <c r="AH33" s="52" t="s">
        <v>2633</v>
      </c>
      <c r="AI33" s="52" t="s">
        <v>2634</v>
      </c>
      <c r="AJ33" s="52" t="s">
        <v>1852</v>
      </c>
      <c r="AK33" s="52" t="s">
        <v>1838</v>
      </c>
      <c r="AL33" s="52" t="s">
        <v>1838</v>
      </c>
      <c r="AM33" s="52" t="s">
        <v>1838</v>
      </c>
      <c r="AN33" s="52" t="s">
        <v>1853</v>
      </c>
      <c r="AO33" s="52" t="s">
        <v>1854</v>
      </c>
      <c r="AP33" s="52" t="s">
        <v>1855</v>
      </c>
      <c r="AQ33" s="50">
        <v>4</v>
      </c>
      <c r="AR33" s="50">
        <v>19</v>
      </c>
      <c r="AS33" s="52" t="s">
        <v>2471</v>
      </c>
      <c r="AT33" s="52" t="s">
        <v>2635</v>
      </c>
    </row>
    <row r="34" spans="1:46" x14ac:dyDescent="0.25">
      <c r="A34" s="50">
        <v>2026</v>
      </c>
      <c r="B34" s="50">
        <v>11747</v>
      </c>
      <c r="C34" s="52" t="s">
        <v>1829</v>
      </c>
      <c r="D34" s="52" t="s">
        <v>1873</v>
      </c>
      <c r="E34" s="52" t="s">
        <v>2789</v>
      </c>
      <c r="F34" s="52" t="s">
        <v>2790</v>
      </c>
      <c r="G34" s="52" t="s">
        <v>1833</v>
      </c>
      <c r="H34" s="52" t="s">
        <v>2791</v>
      </c>
      <c r="I34" s="52" t="s">
        <v>2792</v>
      </c>
      <c r="J34" s="52" t="s">
        <v>1763</v>
      </c>
      <c r="K34" s="52" t="s">
        <v>1763</v>
      </c>
      <c r="L34" s="52" t="s">
        <v>1836</v>
      </c>
      <c r="M34" s="52" t="s">
        <v>1837</v>
      </c>
      <c r="N34" s="52" t="s">
        <v>1838</v>
      </c>
      <c r="O34" s="52" t="s">
        <v>2793</v>
      </c>
      <c r="P34" s="52" t="s">
        <v>2794</v>
      </c>
      <c r="Q34" s="52" t="s">
        <v>2795</v>
      </c>
      <c r="R34" s="52" t="s">
        <v>1889</v>
      </c>
      <c r="S34" s="52" t="s">
        <v>2796</v>
      </c>
      <c r="T34" s="52" t="s">
        <v>2797</v>
      </c>
      <c r="U34" s="52" t="s">
        <v>1763</v>
      </c>
      <c r="V34" s="52" t="s">
        <v>1393</v>
      </c>
      <c r="W34" s="52" t="s">
        <v>2798</v>
      </c>
      <c r="X34" s="52" t="s">
        <v>2799</v>
      </c>
      <c r="Y34" s="52" t="s">
        <v>2800</v>
      </c>
      <c r="Z34" s="52" t="s">
        <v>2801</v>
      </c>
      <c r="AA34" s="52" t="s">
        <v>1763</v>
      </c>
      <c r="AB34" s="52" t="s">
        <v>2802</v>
      </c>
      <c r="AC34" s="52" t="s">
        <v>1848</v>
      </c>
      <c r="AD34" s="52" t="s">
        <v>2803</v>
      </c>
      <c r="AE34" s="50">
        <v>2549</v>
      </c>
      <c r="AF34" s="52" t="s">
        <v>1378</v>
      </c>
      <c r="AG34" s="52" t="s">
        <v>1849</v>
      </c>
      <c r="AH34" s="52" t="s">
        <v>2804</v>
      </c>
      <c r="AI34" s="52" t="s">
        <v>2805</v>
      </c>
      <c r="AJ34" s="52" t="s">
        <v>1852</v>
      </c>
      <c r="AK34" s="52" t="s">
        <v>1838</v>
      </c>
      <c r="AL34" s="52" t="s">
        <v>1838</v>
      </c>
      <c r="AM34" s="52" t="s">
        <v>1838</v>
      </c>
      <c r="AN34" s="52" t="s">
        <v>1853</v>
      </c>
      <c r="AO34" s="52" t="s">
        <v>1854</v>
      </c>
      <c r="AP34" s="52" t="s">
        <v>1855</v>
      </c>
      <c r="AQ34" s="50">
        <v>4</v>
      </c>
      <c r="AR34" s="50">
        <v>19</v>
      </c>
      <c r="AS34" s="52" t="s">
        <v>2067</v>
      </c>
      <c r="AT34" s="52" t="s">
        <v>2806</v>
      </c>
    </row>
    <row r="35" spans="1:46" x14ac:dyDescent="0.25">
      <c r="A35" s="50">
        <v>2026</v>
      </c>
      <c r="B35" s="50">
        <v>10535</v>
      </c>
      <c r="C35" s="52" t="s">
        <v>1829</v>
      </c>
      <c r="D35" s="52" t="s">
        <v>1873</v>
      </c>
      <c r="E35" s="52" t="s">
        <v>1998</v>
      </c>
      <c r="F35" s="52" t="s">
        <v>1999</v>
      </c>
      <c r="G35" s="52" t="s">
        <v>1833</v>
      </c>
      <c r="H35" s="52" t="s">
        <v>2000</v>
      </c>
      <c r="I35" s="52" t="s">
        <v>2001</v>
      </c>
      <c r="J35" s="52" t="s">
        <v>2002</v>
      </c>
      <c r="K35" s="52" t="s">
        <v>2002</v>
      </c>
      <c r="L35" s="52" t="s">
        <v>1952</v>
      </c>
      <c r="M35" s="52" t="s">
        <v>1837</v>
      </c>
      <c r="N35" s="52" t="s">
        <v>1838</v>
      </c>
      <c r="O35" s="52" t="s">
        <v>2003</v>
      </c>
      <c r="P35" s="52" t="s">
        <v>2004</v>
      </c>
      <c r="Q35" s="52" t="s">
        <v>2005</v>
      </c>
      <c r="R35" s="52" t="s">
        <v>2006</v>
      </c>
      <c r="S35" s="52" t="s">
        <v>2007</v>
      </c>
      <c r="T35" s="52" t="s">
        <v>1592</v>
      </c>
      <c r="U35" s="52" t="s">
        <v>2002</v>
      </c>
      <c r="V35" s="52" t="s">
        <v>1590</v>
      </c>
      <c r="W35" s="52" t="s">
        <v>1591</v>
      </c>
      <c r="X35" s="52" t="s">
        <v>2008</v>
      </c>
      <c r="Y35" s="52" t="s">
        <v>2009</v>
      </c>
      <c r="Z35" s="52" t="s">
        <v>1592</v>
      </c>
      <c r="AA35" s="52" t="s">
        <v>2002</v>
      </c>
      <c r="AB35" s="52" t="s">
        <v>1838</v>
      </c>
      <c r="AC35" s="52" t="s">
        <v>1848</v>
      </c>
      <c r="AD35" s="52" t="s">
        <v>1277</v>
      </c>
      <c r="AE35" s="50">
        <v>2595</v>
      </c>
      <c r="AF35" s="52" t="s">
        <v>1277</v>
      </c>
      <c r="AG35" s="52" t="s">
        <v>1870</v>
      </c>
      <c r="AH35" s="52" t="s">
        <v>2010</v>
      </c>
      <c r="AI35" s="52" t="s">
        <v>2011</v>
      </c>
      <c r="AJ35" s="52" t="s">
        <v>1852</v>
      </c>
      <c r="AK35" s="52" t="s">
        <v>1838</v>
      </c>
      <c r="AL35" s="52" t="s">
        <v>1838</v>
      </c>
      <c r="AM35" s="52" t="s">
        <v>1838</v>
      </c>
      <c r="AN35" s="52" t="s">
        <v>1853</v>
      </c>
      <c r="AO35" s="52" t="s">
        <v>1854</v>
      </c>
      <c r="AP35" s="52" t="s">
        <v>1855</v>
      </c>
      <c r="AQ35" s="50">
        <v>4</v>
      </c>
      <c r="AR35" s="50">
        <v>19</v>
      </c>
      <c r="AS35" s="52" t="s">
        <v>1842</v>
      </c>
      <c r="AT35" s="52" t="s">
        <v>2004</v>
      </c>
    </row>
    <row r="36" spans="1:46" x14ac:dyDescent="0.25">
      <c r="A36" s="50">
        <v>2026</v>
      </c>
      <c r="B36" s="50">
        <v>11601</v>
      </c>
      <c r="C36" s="52" t="s">
        <v>2121</v>
      </c>
      <c r="D36" s="52" t="s">
        <v>1873</v>
      </c>
      <c r="E36" s="52" t="s">
        <v>2472</v>
      </c>
      <c r="F36" s="52" t="s">
        <v>2473</v>
      </c>
      <c r="G36" s="52" t="s">
        <v>1833</v>
      </c>
      <c r="H36" s="52" t="s">
        <v>2474</v>
      </c>
      <c r="I36" s="52" t="s">
        <v>2400</v>
      </c>
      <c r="J36" s="52" t="s">
        <v>2394</v>
      </c>
      <c r="K36" s="52" t="s">
        <v>2394</v>
      </c>
      <c r="L36" s="52" t="s">
        <v>1836</v>
      </c>
      <c r="M36" s="52" t="s">
        <v>1837</v>
      </c>
      <c r="N36" s="52" t="s">
        <v>1838</v>
      </c>
      <c r="O36" s="52" t="s">
        <v>2475</v>
      </c>
      <c r="P36" s="52" t="s">
        <v>2476</v>
      </c>
      <c r="Q36" s="52" t="s">
        <v>2477</v>
      </c>
      <c r="R36" s="52" t="s">
        <v>2478</v>
      </c>
      <c r="S36" s="52" t="s">
        <v>2479</v>
      </c>
      <c r="T36" s="52" t="s">
        <v>2480</v>
      </c>
      <c r="U36" s="52" t="s">
        <v>2394</v>
      </c>
      <c r="V36" s="52" t="s">
        <v>2401</v>
      </c>
      <c r="W36" s="52" t="s">
        <v>2402</v>
      </c>
      <c r="X36" s="52" t="s">
        <v>2403</v>
      </c>
      <c r="Y36" s="52" t="s">
        <v>2404</v>
      </c>
      <c r="Z36" s="52" t="s">
        <v>2405</v>
      </c>
      <c r="AA36" s="52" t="s">
        <v>2394</v>
      </c>
      <c r="AB36" s="52" t="s">
        <v>1838</v>
      </c>
      <c r="AC36" s="52" t="s">
        <v>1848</v>
      </c>
      <c r="AD36" s="52" t="s">
        <v>2481</v>
      </c>
      <c r="AE36" s="50">
        <v>2523</v>
      </c>
      <c r="AF36" s="52" t="s">
        <v>1254</v>
      </c>
      <c r="AG36" s="52" t="s">
        <v>1889</v>
      </c>
      <c r="AH36" s="52" t="s">
        <v>2470</v>
      </c>
      <c r="AI36" s="52" t="s">
        <v>2408</v>
      </c>
      <c r="AJ36" s="52" t="s">
        <v>1852</v>
      </c>
      <c r="AK36" s="52" t="s">
        <v>1838</v>
      </c>
      <c r="AL36" s="52" t="s">
        <v>1838</v>
      </c>
      <c r="AM36" s="52" t="s">
        <v>1838</v>
      </c>
      <c r="AN36" s="52" t="s">
        <v>1853</v>
      </c>
      <c r="AO36" s="52" t="s">
        <v>1854</v>
      </c>
      <c r="AP36" s="52" t="s">
        <v>1855</v>
      </c>
      <c r="AQ36" s="50">
        <v>4</v>
      </c>
      <c r="AR36" s="50">
        <v>19</v>
      </c>
      <c r="AS36" s="52" t="s">
        <v>2471</v>
      </c>
      <c r="AT36" s="52" t="s">
        <v>2476</v>
      </c>
    </row>
    <row r="37" spans="1:46" x14ac:dyDescent="0.25">
      <c r="A37" s="50">
        <v>2026</v>
      </c>
      <c r="B37" s="50">
        <v>10520</v>
      </c>
      <c r="C37" s="52" t="s">
        <v>1829</v>
      </c>
      <c r="D37" s="52" t="s">
        <v>1873</v>
      </c>
      <c r="E37" s="52" t="s">
        <v>1757</v>
      </c>
      <c r="F37" s="52" t="s">
        <v>1756</v>
      </c>
      <c r="G37" s="52" t="s">
        <v>1833</v>
      </c>
      <c r="H37" s="52" t="s">
        <v>1980</v>
      </c>
      <c r="I37" s="52" t="s">
        <v>1721</v>
      </c>
      <c r="J37" s="52" t="s">
        <v>1760</v>
      </c>
      <c r="K37" s="52" t="s">
        <v>1760</v>
      </c>
      <c r="L37" s="52" t="s">
        <v>1836</v>
      </c>
      <c r="M37" s="52" t="s">
        <v>1837</v>
      </c>
      <c r="N37" s="52" t="s">
        <v>1838</v>
      </c>
      <c r="O37" s="52" t="s">
        <v>1981</v>
      </c>
      <c r="P37" s="52" t="s">
        <v>1982</v>
      </c>
      <c r="Q37" s="52" t="s">
        <v>1983</v>
      </c>
      <c r="R37" s="52" t="s">
        <v>1984</v>
      </c>
      <c r="S37" s="52" t="s">
        <v>1985</v>
      </c>
      <c r="T37" s="52" t="s">
        <v>1727</v>
      </c>
      <c r="U37" s="52" t="s">
        <v>1760</v>
      </c>
      <c r="V37" s="52" t="s">
        <v>1741</v>
      </c>
      <c r="W37" s="52" t="s">
        <v>1742</v>
      </c>
      <c r="X37" s="52" t="s">
        <v>1885</v>
      </c>
      <c r="Y37" s="52" t="s">
        <v>1886</v>
      </c>
      <c r="Z37" s="52" t="s">
        <v>1743</v>
      </c>
      <c r="AA37" s="52" t="s">
        <v>1760</v>
      </c>
      <c r="AB37" s="52" t="s">
        <v>1838</v>
      </c>
      <c r="AC37" s="52" t="s">
        <v>1848</v>
      </c>
      <c r="AD37" s="52" t="s">
        <v>1986</v>
      </c>
      <c r="AE37" s="50">
        <v>2571</v>
      </c>
      <c r="AF37" s="52" t="s">
        <v>1219</v>
      </c>
      <c r="AG37" s="52" t="s">
        <v>1987</v>
      </c>
      <c r="AH37" s="52" t="s">
        <v>1890</v>
      </c>
      <c r="AI37" s="52" t="s">
        <v>1988</v>
      </c>
      <c r="AJ37" s="52" t="s">
        <v>1852</v>
      </c>
      <c r="AK37" s="52" t="s">
        <v>1838</v>
      </c>
      <c r="AL37" s="52" t="s">
        <v>1838</v>
      </c>
      <c r="AM37" s="52" t="s">
        <v>1838</v>
      </c>
      <c r="AN37" s="52" t="s">
        <v>1853</v>
      </c>
      <c r="AO37" s="52" t="s">
        <v>1854</v>
      </c>
      <c r="AP37" s="52" t="s">
        <v>1855</v>
      </c>
      <c r="AQ37" s="50">
        <v>4</v>
      </c>
      <c r="AR37" s="50">
        <v>19</v>
      </c>
      <c r="AS37" s="52" t="s">
        <v>1989</v>
      </c>
      <c r="AT37" s="52" t="s">
        <v>1982</v>
      </c>
    </row>
    <row r="38" spans="1:46" x14ac:dyDescent="0.25">
      <c r="A38" s="50">
        <v>2026</v>
      </c>
      <c r="B38" s="50">
        <v>12014</v>
      </c>
      <c r="C38" s="52" t="s">
        <v>2121</v>
      </c>
      <c r="D38" s="52" t="s">
        <v>1873</v>
      </c>
      <c r="E38" s="52" t="s">
        <v>2993</v>
      </c>
      <c r="F38" s="52" t="s">
        <v>2994</v>
      </c>
      <c r="G38" s="52" t="s">
        <v>1833</v>
      </c>
      <c r="H38" s="52" t="s">
        <v>2995</v>
      </c>
      <c r="I38" s="52" t="s">
        <v>2996</v>
      </c>
      <c r="J38" s="52" t="s">
        <v>2854</v>
      </c>
      <c r="K38" s="52" t="s">
        <v>2854</v>
      </c>
      <c r="L38" s="52" t="s">
        <v>2366</v>
      </c>
      <c r="M38" s="52" t="s">
        <v>1837</v>
      </c>
      <c r="N38" s="52" t="s">
        <v>1838</v>
      </c>
      <c r="O38" s="52" t="s">
        <v>2997</v>
      </c>
      <c r="P38" s="52" t="s">
        <v>2998</v>
      </c>
      <c r="Q38" s="52" t="s">
        <v>2999</v>
      </c>
      <c r="R38" s="52" t="s">
        <v>1870</v>
      </c>
      <c r="S38" s="52" t="s">
        <v>3000</v>
      </c>
      <c r="T38" s="52" t="s">
        <v>3001</v>
      </c>
      <c r="U38" s="52" t="s">
        <v>2854</v>
      </c>
      <c r="V38" s="52" t="s">
        <v>2401</v>
      </c>
      <c r="W38" s="52" t="s">
        <v>3002</v>
      </c>
      <c r="X38" s="52" t="s">
        <v>3003</v>
      </c>
      <c r="Y38" s="52" t="s">
        <v>3004</v>
      </c>
      <c r="Z38" s="52" t="s">
        <v>3005</v>
      </c>
      <c r="AA38" s="52" t="s">
        <v>2854</v>
      </c>
      <c r="AB38" s="52" t="s">
        <v>3006</v>
      </c>
      <c r="AC38" s="52" t="s">
        <v>1848</v>
      </c>
      <c r="AD38" s="52" t="s">
        <v>1888</v>
      </c>
      <c r="AE38" s="50">
        <v>2562</v>
      </c>
      <c r="AF38" s="52" t="s">
        <v>1480</v>
      </c>
      <c r="AG38" s="52" t="s">
        <v>1849</v>
      </c>
      <c r="AH38" s="52" t="s">
        <v>3007</v>
      </c>
      <c r="AI38" s="52" t="s">
        <v>3008</v>
      </c>
      <c r="AJ38" s="52" t="s">
        <v>1852</v>
      </c>
      <c r="AK38" s="52" t="s">
        <v>1838</v>
      </c>
      <c r="AL38" s="52" t="s">
        <v>1838</v>
      </c>
      <c r="AM38" s="52" t="s">
        <v>1838</v>
      </c>
      <c r="AN38" s="52" t="s">
        <v>1853</v>
      </c>
      <c r="AO38" s="52" t="s">
        <v>1854</v>
      </c>
      <c r="AP38" s="52" t="s">
        <v>1855</v>
      </c>
      <c r="AQ38" s="50">
        <v>4</v>
      </c>
      <c r="AR38" s="50">
        <v>19</v>
      </c>
      <c r="AS38" s="52" t="s">
        <v>2941</v>
      </c>
      <c r="AT38" s="52" t="s">
        <v>2998</v>
      </c>
    </row>
    <row r="39" spans="1:46" x14ac:dyDescent="0.25">
      <c r="A39" s="50">
        <v>2026</v>
      </c>
      <c r="B39" s="50">
        <v>12022</v>
      </c>
      <c r="C39" s="52" t="s">
        <v>2121</v>
      </c>
      <c r="D39" s="52" t="s">
        <v>1873</v>
      </c>
      <c r="E39" s="52" t="s">
        <v>2993</v>
      </c>
      <c r="F39" s="52" t="s">
        <v>2994</v>
      </c>
      <c r="G39" s="52" t="s">
        <v>1833</v>
      </c>
      <c r="H39" s="52" t="s">
        <v>2995</v>
      </c>
      <c r="I39" s="52" t="s">
        <v>2996</v>
      </c>
      <c r="J39" s="52" t="s">
        <v>2854</v>
      </c>
      <c r="K39" s="52" t="s">
        <v>2854</v>
      </c>
      <c r="L39" s="52" t="s">
        <v>2366</v>
      </c>
      <c r="M39" s="52" t="s">
        <v>1837</v>
      </c>
      <c r="N39" s="52" t="s">
        <v>1838</v>
      </c>
      <c r="O39" s="52" t="s">
        <v>2997</v>
      </c>
      <c r="P39" s="52" t="s">
        <v>2998</v>
      </c>
      <c r="Q39" s="52" t="s">
        <v>2999</v>
      </c>
      <c r="R39" s="52" t="s">
        <v>1870</v>
      </c>
      <c r="S39" s="52" t="s">
        <v>3000</v>
      </c>
      <c r="T39" s="52" t="s">
        <v>3001</v>
      </c>
      <c r="U39" s="52" t="s">
        <v>2854</v>
      </c>
      <c r="V39" s="52" t="s">
        <v>2401</v>
      </c>
      <c r="W39" s="52" t="s">
        <v>3002</v>
      </c>
      <c r="X39" s="52" t="s">
        <v>3003</v>
      </c>
      <c r="Y39" s="52" t="s">
        <v>3004</v>
      </c>
      <c r="Z39" s="52" t="s">
        <v>3005</v>
      </c>
      <c r="AA39" s="52" t="s">
        <v>2854</v>
      </c>
      <c r="AB39" s="52" t="s">
        <v>3006</v>
      </c>
      <c r="AC39" s="52" t="s">
        <v>1848</v>
      </c>
      <c r="AD39" s="52" t="s">
        <v>1888</v>
      </c>
      <c r="AE39" s="50">
        <v>2562</v>
      </c>
      <c r="AF39" s="52" t="s">
        <v>1480</v>
      </c>
      <c r="AG39" s="52" t="s">
        <v>1849</v>
      </c>
      <c r="AH39" s="52" t="s">
        <v>3007</v>
      </c>
      <c r="AI39" s="52" t="s">
        <v>3008</v>
      </c>
      <c r="AJ39" s="52" t="s">
        <v>1852</v>
      </c>
      <c r="AK39" s="52" t="s">
        <v>1838</v>
      </c>
      <c r="AL39" s="52" t="s">
        <v>1838</v>
      </c>
      <c r="AM39" s="52" t="s">
        <v>1838</v>
      </c>
      <c r="AN39" s="52" t="s">
        <v>1853</v>
      </c>
      <c r="AO39" s="52" t="s">
        <v>1854</v>
      </c>
      <c r="AP39" s="52" t="s">
        <v>1855</v>
      </c>
      <c r="AQ39" s="50">
        <v>4</v>
      </c>
      <c r="AR39" s="50">
        <v>19</v>
      </c>
      <c r="AS39" s="52" t="s">
        <v>2471</v>
      </c>
      <c r="AT39" s="52" t="s">
        <v>2998</v>
      </c>
    </row>
    <row r="40" spans="1:46" x14ac:dyDescent="0.25">
      <c r="A40" s="50">
        <v>2026</v>
      </c>
      <c r="B40" s="50">
        <v>11383</v>
      </c>
      <c r="C40" s="52" t="s">
        <v>1829</v>
      </c>
      <c r="D40" s="52" t="s">
        <v>1873</v>
      </c>
      <c r="E40" s="52" t="s">
        <v>2251</v>
      </c>
      <c r="F40" s="52" t="s">
        <v>2252</v>
      </c>
      <c r="G40" s="52" t="s">
        <v>1833</v>
      </c>
      <c r="H40" s="52" t="s">
        <v>2253</v>
      </c>
      <c r="I40" s="52" t="s">
        <v>2254</v>
      </c>
      <c r="J40" s="52" t="s">
        <v>1784</v>
      </c>
      <c r="K40" s="52" t="s">
        <v>1784</v>
      </c>
      <c r="L40" s="52" t="s">
        <v>1836</v>
      </c>
      <c r="M40" s="52" t="s">
        <v>1837</v>
      </c>
      <c r="N40" s="52" t="s">
        <v>1838</v>
      </c>
      <c r="O40" s="52" t="s">
        <v>2255</v>
      </c>
      <c r="P40" s="52" t="s">
        <v>2256</v>
      </c>
      <c r="Q40" s="52" t="s">
        <v>2257</v>
      </c>
      <c r="R40" s="52" t="s">
        <v>2258</v>
      </c>
      <c r="S40" s="52" t="s">
        <v>2259</v>
      </c>
      <c r="T40" s="52" t="s">
        <v>2260</v>
      </c>
      <c r="U40" s="52" t="s">
        <v>1784</v>
      </c>
      <c r="V40" s="52" t="s">
        <v>1292</v>
      </c>
      <c r="W40" s="52" t="s">
        <v>2261</v>
      </c>
      <c r="X40" s="52" t="s">
        <v>2262</v>
      </c>
      <c r="Y40" s="52" t="s">
        <v>2263</v>
      </c>
      <c r="Z40" s="52" t="s">
        <v>1290</v>
      </c>
      <c r="AA40" s="52" t="s">
        <v>1784</v>
      </c>
      <c r="AB40" s="52" t="s">
        <v>30</v>
      </c>
      <c r="AC40" s="52" t="s">
        <v>2264</v>
      </c>
      <c r="AD40" s="52" t="s">
        <v>2265</v>
      </c>
      <c r="AE40" s="50">
        <v>2523</v>
      </c>
      <c r="AF40" s="52" t="s">
        <v>1254</v>
      </c>
      <c r="AG40" s="52" t="s">
        <v>1889</v>
      </c>
      <c r="AH40" s="52" t="s">
        <v>2266</v>
      </c>
      <c r="AI40" s="52" t="s">
        <v>2267</v>
      </c>
      <c r="AJ40" s="52" t="s">
        <v>1852</v>
      </c>
      <c r="AK40" s="52" t="s">
        <v>1838</v>
      </c>
      <c r="AL40" s="52" t="s">
        <v>1838</v>
      </c>
      <c r="AM40" s="52" t="s">
        <v>1838</v>
      </c>
      <c r="AN40" s="52" t="s">
        <v>1853</v>
      </c>
      <c r="AO40" s="52" t="s">
        <v>1854</v>
      </c>
      <c r="AP40" s="52" t="s">
        <v>1855</v>
      </c>
      <c r="AQ40" s="50">
        <v>4</v>
      </c>
      <c r="AR40" s="50">
        <v>19</v>
      </c>
      <c r="AS40" s="52" t="s">
        <v>1892</v>
      </c>
      <c r="AT40" s="52" t="s">
        <v>2256</v>
      </c>
    </row>
    <row r="41" spans="1:46" x14ac:dyDescent="0.25">
      <c r="A41" s="50">
        <v>2026</v>
      </c>
      <c r="B41" s="50">
        <v>11653</v>
      </c>
      <c r="C41" s="52" t="s">
        <v>2121</v>
      </c>
      <c r="D41" s="52" t="s">
        <v>1873</v>
      </c>
      <c r="E41" s="52" t="s">
        <v>2513</v>
      </c>
      <c r="F41" s="52" t="s">
        <v>2514</v>
      </c>
      <c r="G41" s="52" t="s">
        <v>1833</v>
      </c>
      <c r="H41" s="52" t="s">
        <v>2515</v>
      </c>
      <c r="I41" s="52" t="s">
        <v>2516</v>
      </c>
      <c r="J41" s="52" t="s">
        <v>2394</v>
      </c>
      <c r="K41" s="52" t="s">
        <v>2394</v>
      </c>
      <c r="L41" s="52" t="s">
        <v>1836</v>
      </c>
      <c r="M41" s="52" t="s">
        <v>1837</v>
      </c>
      <c r="N41" s="52" t="s">
        <v>1838</v>
      </c>
      <c r="O41" s="52" t="s">
        <v>2517</v>
      </c>
      <c r="P41" s="52" t="s">
        <v>2518</v>
      </c>
      <c r="Q41" s="52" t="s">
        <v>2787</v>
      </c>
      <c r="R41" s="52" t="s">
        <v>2788</v>
      </c>
      <c r="S41" s="52" t="s">
        <v>2468</v>
      </c>
      <c r="T41" s="52" t="s">
        <v>2419</v>
      </c>
      <c r="U41" s="52" t="s">
        <v>2394</v>
      </c>
      <c r="V41" s="52" t="s">
        <v>2401</v>
      </c>
      <c r="W41" s="52" t="s">
        <v>2402</v>
      </c>
      <c r="X41" s="52" t="s">
        <v>2403</v>
      </c>
      <c r="Y41" s="52" t="s">
        <v>2404</v>
      </c>
      <c r="Z41" s="52" t="s">
        <v>2405</v>
      </c>
      <c r="AA41" s="52" t="s">
        <v>2394</v>
      </c>
      <c r="AB41" s="52" t="s">
        <v>1838</v>
      </c>
      <c r="AC41" s="52" t="s">
        <v>2264</v>
      </c>
      <c r="AD41" s="52" t="s">
        <v>2519</v>
      </c>
      <c r="AE41" s="50">
        <v>2571</v>
      </c>
      <c r="AF41" s="52" t="s">
        <v>1219</v>
      </c>
      <c r="AG41" s="52" t="s">
        <v>1889</v>
      </c>
      <c r="AH41" s="52" t="s">
        <v>2470</v>
      </c>
      <c r="AI41" s="52" t="s">
        <v>2408</v>
      </c>
      <c r="AJ41" s="52" t="s">
        <v>1852</v>
      </c>
      <c r="AK41" s="52" t="s">
        <v>1838</v>
      </c>
      <c r="AL41" s="52" t="s">
        <v>1838</v>
      </c>
      <c r="AM41" s="52" t="s">
        <v>1838</v>
      </c>
      <c r="AN41" s="52" t="s">
        <v>1853</v>
      </c>
      <c r="AO41" s="52" t="s">
        <v>1854</v>
      </c>
      <c r="AP41" s="52" t="s">
        <v>1855</v>
      </c>
      <c r="AQ41" s="50">
        <v>4</v>
      </c>
      <c r="AR41" s="50">
        <v>19</v>
      </c>
      <c r="AS41" s="52" t="s">
        <v>2423</v>
      </c>
      <c r="AT41" s="52" t="s">
        <v>2521</v>
      </c>
    </row>
    <row r="42" spans="1:46" x14ac:dyDescent="0.25">
      <c r="A42" s="50">
        <v>2026</v>
      </c>
      <c r="B42" s="50">
        <v>11646</v>
      </c>
      <c r="C42" s="52" t="s">
        <v>2121</v>
      </c>
      <c r="D42" s="52" t="s">
        <v>1873</v>
      </c>
      <c r="E42" s="52" t="s">
        <v>2502</v>
      </c>
      <c r="F42" s="52" t="s">
        <v>2503</v>
      </c>
      <c r="G42" s="52" t="s">
        <v>1833</v>
      </c>
      <c r="H42" s="52" t="s">
        <v>2504</v>
      </c>
      <c r="I42" s="52" t="s">
        <v>2393</v>
      </c>
      <c r="J42" s="52" t="s">
        <v>2394</v>
      </c>
      <c r="K42" s="52" t="s">
        <v>2394</v>
      </c>
      <c r="L42" s="52" t="s">
        <v>2366</v>
      </c>
      <c r="M42" s="52" t="s">
        <v>1837</v>
      </c>
      <c r="N42" s="52" t="s">
        <v>1838</v>
      </c>
      <c r="O42" s="52" t="s">
        <v>2505</v>
      </c>
      <c r="P42" s="52" t="s">
        <v>2506</v>
      </c>
      <c r="Q42" s="52" t="s">
        <v>2507</v>
      </c>
      <c r="R42" s="52" t="s">
        <v>2508</v>
      </c>
      <c r="S42" s="52" t="s">
        <v>2509</v>
      </c>
      <c r="T42" s="52" t="s">
        <v>2419</v>
      </c>
      <c r="U42" s="52" t="s">
        <v>2394</v>
      </c>
      <c r="V42" s="52" t="s">
        <v>2401</v>
      </c>
      <c r="W42" s="52" t="s">
        <v>2402</v>
      </c>
      <c r="X42" s="52" t="s">
        <v>2403</v>
      </c>
      <c r="Y42" s="52" t="s">
        <v>2404</v>
      </c>
      <c r="Z42" s="52" t="s">
        <v>2405</v>
      </c>
      <c r="AA42" s="52" t="s">
        <v>2394</v>
      </c>
      <c r="AB42" s="52" t="s">
        <v>1838</v>
      </c>
      <c r="AC42" s="52" t="s">
        <v>1848</v>
      </c>
      <c r="AD42" s="52" t="s">
        <v>2510</v>
      </c>
      <c r="AE42" s="50">
        <v>2559</v>
      </c>
      <c r="AF42" s="52" t="s">
        <v>2511</v>
      </c>
      <c r="AG42" s="52" t="s">
        <v>1870</v>
      </c>
      <c r="AH42" s="52" t="s">
        <v>2422</v>
      </c>
      <c r="AI42" s="52" t="s">
        <v>2408</v>
      </c>
      <c r="AJ42" s="52" t="s">
        <v>1852</v>
      </c>
      <c r="AK42" s="52" t="s">
        <v>1838</v>
      </c>
      <c r="AL42" s="52" t="s">
        <v>1838</v>
      </c>
      <c r="AM42" s="52" t="s">
        <v>1838</v>
      </c>
      <c r="AN42" s="52" t="s">
        <v>1853</v>
      </c>
      <c r="AO42" s="52" t="s">
        <v>1854</v>
      </c>
      <c r="AP42" s="52" t="s">
        <v>1855</v>
      </c>
      <c r="AQ42" s="50">
        <v>4</v>
      </c>
      <c r="AR42" s="50">
        <v>19</v>
      </c>
      <c r="AS42" s="52" t="s">
        <v>2423</v>
      </c>
      <c r="AT42" s="52" t="s">
        <v>2512</v>
      </c>
    </row>
    <row r="43" spans="1:46" x14ac:dyDescent="0.25">
      <c r="A43" s="50">
        <v>2026</v>
      </c>
      <c r="B43" s="50">
        <v>11647</v>
      </c>
      <c r="C43" s="52" t="s">
        <v>2121</v>
      </c>
      <c r="D43" s="52" t="s">
        <v>1830</v>
      </c>
      <c r="E43" s="52" t="s">
        <v>2502</v>
      </c>
      <c r="F43" s="52" t="s">
        <v>2503</v>
      </c>
      <c r="G43" s="52" t="s">
        <v>1833</v>
      </c>
      <c r="H43" s="52" t="s">
        <v>2504</v>
      </c>
      <c r="I43" s="52" t="s">
        <v>2393</v>
      </c>
      <c r="J43" s="52" t="s">
        <v>2394</v>
      </c>
      <c r="K43" s="52" t="s">
        <v>2394</v>
      </c>
      <c r="L43" s="52" t="s">
        <v>2366</v>
      </c>
      <c r="M43" s="52" t="s">
        <v>1837</v>
      </c>
      <c r="N43" s="52" t="s">
        <v>1838</v>
      </c>
      <c r="O43" s="52" t="s">
        <v>2505</v>
      </c>
      <c r="P43" s="52" t="s">
        <v>2506</v>
      </c>
      <c r="Q43" s="52" t="s">
        <v>2507</v>
      </c>
      <c r="R43" s="52" t="s">
        <v>2508</v>
      </c>
      <c r="S43" s="52" t="s">
        <v>2509</v>
      </c>
      <c r="T43" s="52" t="s">
        <v>2419</v>
      </c>
      <c r="U43" s="52" t="s">
        <v>2394</v>
      </c>
      <c r="V43" s="52" t="s">
        <v>2401</v>
      </c>
      <c r="W43" s="52" t="s">
        <v>2402</v>
      </c>
      <c r="X43" s="52" t="s">
        <v>2403</v>
      </c>
      <c r="Y43" s="52" t="s">
        <v>2404</v>
      </c>
      <c r="Z43" s="52" t="s">
        <v>2405</v>
      </c>
      <c r="AA43" s="52" t="s">
        <v>2394</v>
      </c>
      <c r="AB43" s="52" t="s">
        <v>1838</v>
      </c>
      <c r="AC43" s="52" t="s">
        <v>1848</v>
      </c>
      <c r="AD43" s="52" t="s">
        <v>2510</v>
      </c>
      <c r="AE43" s="50">
        <v>2559</v>
      </c>
      <c r="AF43" s="52" t="s">
        <v>2511</v>
      </c>
      <c r="AG43" s="52" t="s">
        <v>1870</v>
      </c>
      <c r="AH43" s="52" t="s">
        <v>2422</v>
      </c>
      <c r="AI43" s="52" t="s">
        <v>2408</v>
      </c>
      <c r="AJ43" s="52" t="s">
        <v>1852</v>
      </c>
      <c r="AK43" s="52" t="s">
        <v>1838</v>
      </c>
      <c r="AL43" s="52" t="s">
        <v>1838</v>
      </c>
      <c r="AM43" s="52" t="s">
        <v>1838</v>
      </c>
      <c r="AN43" s="52" t="s">
        <v>1853</v>
      </c>
      <c r="AO43" s="52" t="s">
        <v>1854</v>
      </c>
      <c r="AP43" s="52" t="s">
        <v>1855</v>
      </c>
      <c r="AQ43" s="50">
        <v>4</v>
      </c>
      <c r="AR43" s="50">
        <v>19</v>
      </c>
      <c r="AS43" s="52" t="s">
        <v>2423</v>
      </c>
      <c r="AT43" s="52" t="s">
        <v>2512</v>
      </c>
    </row>
    <row r="44" spans="1:46" x14ac:dyDescent="0.25">
      <c r="A44" s="50">
        <v>2026</v>
      </c>
      <c r="B44" s="50">
        <v>11648</v>
      </c>
      <c r="C44" s="52" t="s">
        <v>2121</v>
      </c>
      <c r="D44" s="52" t="s">
        <v>1830</v>
      </c>
      <c r="E44" s="52" t="s">
        <v>2502</v>
      </c>
      <c r="F44" s="52" t="s">
        <v>2503</v>
      </c>
      <c r="G44" s="52" t="s">
        <v>1833</v>
      </c>
      <c r="H44" s="52" t="s">
        <v>2504</v>
      </c>
      <c r="I44" s="52" t="s">
        <v>2393</v>
      </c>
      <c r="J44" s="52" t="s">
        <v>2394</v>
      </c>
      <c r="K44" s="52" t="s">
        <v>2394</v>
      </c>
      <c r="L44" s="52" t="s">
        <v>2366</v>
      </c>
      <c r="M44" s="52" t="s">
        <v>1837</v>
      </c>
      <c r="N44" s="52" t="s">
        <v>1838</v>
      </c>
      <c r="O44" s="52" t="s">
        <v>2505</v>
      </c>
      <c r="P44" s="52" t="s">
        <v>2506</v>
      </c>
      <c r="Q44" s="52" t="s">
        <v>2507</v>
      </c>
      <c r="R44" s="52" t="s">
        <v>2508</v>
      </c>
      <c r="S44" s="52" t="s">
        <v>2509</v>
      </c>
      <c r="T44" s="52" t="s">
        <v>2419</v>
      </c>
      <c r="U44" s="52" t="s">
        <v>2394</v>
      </c>
      <c r="V44" s="52" t="s">
        <v>2401</v>
      </c>
      <c r="W44" s="52" t="s">
        <v>2402</v>
      </c>
      <c r="X44" s="52" t="s">
        <v>2403</v>
      </c>
      <c r="Y44" s="52" t="s">
        <v>2404</v>
      </c>
      <c r="Z44" s="52" t="s">
        <v>2405</v>
      </c>
      <c r="AA44" s="52" t="s">
        <v>2394</v>
      </c>
      <c r="AB44" s="52" t="s">
        <v>1838</v>
      </c>
      <c r="AC44" s="52" t="s">
        <v>1848</v>
      </c>
      <c r="AD44" s="52" t="s">
        <v>2510</v>
      </c>
      <c r="AE44" s="50">
        <v>2559</v>
      </c>
      <c r="AF44" s="52" t="s">
        <v>2511</v>
      </c>
      <c r="AG44" s="52" t="s">
        <v>1870</v>
      </c>
      <c r="AH44" s="52" t="s">
        <v>2422</v>
      </c>
      <c r="AI44" s="52" t="s">
        <v>2408</v>
      </c>
      <c r="AJ44" s="52" t="s">
        <v>1852</v>
      </c>
      <c r="AK44" s="52" t="s">
        <v>1838</v>
      </c>
      <c r="AL44" s="52" t="s">
        <v>1838</v>
      </c>
      <c r="AM44" s="52" t="s">
        <v>1838</v>
      </c>
      <c r="AN44" s="52" t="s">
        <v>1853</v>
      </c>
      <c r="AO44" s="52" t="s">
        <v>1854</v>
      </c>
      <c r="AP44" s="52" t="s">
        <v>1855</v>
      </c>
      <c r="AQ44" s="50">
        <v>4</v>
      </c>
      <c r="AR44" s="50">
        <v>19</v>
      </c>
      <c r="AS44" s="52" t="s">
        <v>2423</v>
      </c>
      <c r="AT44" s="52" t="s">
        <v>2512</v>
      </c>
    </row>
    <row r="45" spans="1:46" x14ac:dyDescent="0.25">
      <c r="A45" s="50">
        <v>2026</v>
      </c>
      <c r="B45" s="50">
        <v>11649</v>
      </c>
      <c r="C45" s="52" t="s">
        <v>2121</v>
      </c>
      <c r="D45" s="52" t="s">
        <v>1830</v>
      </c>
      <c r="E45" s="52" t="s">
        <v>2502</v>
      </c>
      <c r="F45" s="52" t="s">
        <v>2503</v>
      </c>
      <c r="G45" s="52" t="s">
        <v>1833</v>
      </c>
      <c r="H45" s="52" t="s">
        <v>2504</v>
      </c>
      <c r="I45" s="52" t="s">
        <v>2393</v>
      </c>
      <c r="J45" s="52" t="s">
        <v>2394</v>
      </c>
      <c r="K45" s="52" t="s">
        <v>2394</v>
      </c>
      <c r="L45" s="52" t="s">
        <v>2366</v>
      </c>
      <c r="M45" s="52" t="s">
        <v>1837</v>
      </c>
      <c r="N45" s="52" t="s">
        <v>1838</v>
      </c>
      <c r="O45" s="52" t="s">
        <v>2505</v>
      </c>
      <c r="P45" s="52" t="s">
        <v>2506</v>
      </c>
      <c r="Q45" s="52" t="s">
        <v>2507</v>
      </c>
      <c r="R45" s="52" t="s">
        <v>2508</v>
      </c>
      <c r="S45" s="52" t="s">
        <v>2509</v>
      </c>
      <c r="T45" s="52" t="s">
        <v>2419</v>
      </c>
      <c r="U45" s="52" t="s">
        <v>2394</v>
      </c>
      <c r="V45" s="52" t="s">
        <v>2401</v>
      </c>
      <c r="W45" s="52" t="s">
        <v>2402</v>
      </c>
      <c r="X45" s="52" t="s">
        <v>2403</v>
      </c>
      <c r="Y45" s="52" t="s">
        <v>2404</v>
      </c>
      <c r="Z45" s="52" t="s">
        <v>2405</v>
      </c>
      <c r="AA45" s="52" t="s">
        <v>2394</v>
      </c>
      <c r="AB45" s="52" t="s">
        <v>1838</v>
      </c>
      <c r="AC45" s="52" t="s">
        <v>1848</v>
      </c>
      <c r="AD45" s="52" t="s">
        <v>2510</v>
      </c>
      <c r="AE45" s="50">
        <v>2559</v>
      </c>
      <c r="AF45" s="52" t="s">
        <v>2511</v>
      </c>
      <c r="AG45" s="52" t="s">
        <v>1870</v>
      </c>
      <c r="AH45" s="52" t="s">
        <v>2422</v>
      </c>
      <c r="AI45" s="52" t="s">
        <v>2408</v>
      </c>
      <c r="AJ45" s="52" t="s">
        <v>1852</v>
      </c>
      <c r="AK45" s="52" t="s">
        <v>1838</v>
      </c>
      <c r="AL45" s="52" t="s">
        <v>1838</v>
      </c>
      <c r="AM45" s="52" t="s">
        <v>1838</v>
      </c>
      <c r="AN45" s="52" t="s">
        <v>1853</v>
      </c>
      <c r="AO45" s="52" t="s">
        <v>1854</v>
      </c>
      <c r="AP45" s="52" t="s">
        <v>1855</v>
      </c>
      <c r="AQ45" s="50">
        <v>4</v>
      </c>
      <c r="AR45" s="50">
        <v>19</v>
      </c>
      <c r="AS45" s="52" t="s">
        <v>2423</v>
      </c>
      <c r="AT45" s="52" t="s">
        <v>2512</v>
      </c>
    </row>
    <row r="46" spans="1:46" x14ac:dyDescent="0.25">
      <c r="A46" s="50">
        <v>2026</v>
      </c>
      <c r="B46" s="50">
        <v>11650</v>
      </c>
      <c r="C46" s="52" t="s">
        <v>2121</v>
      </c>
      <c r="D46" s="52" t="s">
        <v>1830</v>
      </c>
      <c r="E46" s="52" t="s">
        <v>2502</v>
      </c>
      <c r="F46" s="52" t="s">
        <v>2503</v>
      </c>
      <c r="G46" s="52" t="s">
        <v>1833</v>
      </c>
      <c r="H46" s="52" t="s">
        <v>2504</v>
      </c>
      <c r="I46" s="52" t="s">
        <v>2393</v>
      </c>
      <c r="J46" s="52" t="s">
        <v>2394</v>
      </c>
      <c r="K46" s="52" t="s">
        <v>2394</v>
      </c>
      <c r="L46" s="52" t="s">
        <v>2366</v>
      </c>
      <c r="M46" s="52" t="s">
        <v>1837</v>
      </c>
      <c r="N46" s="52" t="s">
        <v>1838</v>
      </c>
      <c r="O46" s="52" t="s">
        <v>2505</v>
      </c>
      <c r="P46" s="52" t="s">
        <v>2506</v>
      </c>
      <c r="Q46" s="52" t="s">
        <v>2507</v>
      </c>
      <c r="R46" s="52" t="s">
        <v>2508</v>
      </c>
      <c r="S46" s="52" t="s">
        <v>2509</v>
      </c>
      <c r="T46" s="52" t="s">
        <v>2419</v>
      </c>
      <c r="U46" s="52" t="s">
        <v>2394</v>
      </c>
      <c r="V46" s="52" t="s">
        <v>2401</v>
      </c>
      <c r="W46" s="52" t="s">
        <v>2402</v>
      </c>
      <c r="X46" s="52" t="s">
        <v>2403</v>
      </c>
      <c r="Y46" s="52" t="s">
        <v>2404</v>
      </c>
      <c r="Z46" s="52" t="s">
        <v>2405</v>
      </c>
      <c r="AA46" s="52" t="s">
        <v>2394</v>
      </c>
      <c r="AB46" s="52" t="s">
        <v>1838</v>
      </c>
      <c r="AC46" s="52" t="s">
        <v>1848</v>
      </c>
      <c r="AD46" s="52" t="s">
        <v>2510</v>
      </c>
      <c r="AE46" s="50">
        <v>2559</v>
      </c>
      <c r="AF46" s="52" t="s">
        <v>2511</v>
      </c>
      <c r="AG46" s="52" t="s">
        <v>1870</v>
      </c>
      <c r="AH46" s="52" t="s">
        <v>2422</v>
      </c>
      <c r="AI46" s="52" t="s">
        <v>2408</v>
      </c>
      <c r="AJ46" s="52" t="s">
        <v>1852</v>
      </c>
      <c r="AK46" s="52" t="s">
        <v>1838</v>
      </c>
      <c r="AL46" s="52" t="s">
        <v>1838</v>
      </c>
      <c r="AM46" s="52" t="s">
        <v>1838</v>
      </c>
      <c r="AN46" s="52" t="s">
        <v>1853</v>
      </c>
      <c r="AO46" s="52" t="s">
        <v>1854</v>
      </c>
      <c r="AP46" s="52" t="s">
        <v>1855</v>
      </c>
      <c r="AQ46" s="50">
        <v>4</v>
      </c>
      <c r="AR46" s="50">
        <v>19</v>
      </c>
      <c r="AS46" s="52" t="s">
        <v>2423</v>
      </c>
      <c r="AT46" s="52" t="s">
        <v>2512</v>
      </c>
    </row>
    <row r="47" spans="1:46" x14ac:dyDescent="0.25">
      <c r="A47" s="50">
        <v>2026</v>
      </c>
      <c r="B47" s="50">
        <v>11651</v>
      </c>
      <c r="C47" s="52" t="s">
        <v>2121</v>
      </c>
      <c r="D47" s="52" t="s">
        <v>1830</v>
      </c>
      <c r="E47" s="52" t="s">
        <v>2502</v>
      </c>
      <c r="F47" s="52" t="s">
        <v>2503</v>
      </c>
      <c r="G47" s="52" t="s">
        <v>1833</v>
      </c>
      <c r="H47" s="52" t="s">
        <v>2504</v>
      </c>
      <c r="I47" s="52" t="s">
        <v>2393</v>
      </c>
      <c r="J47" s="52" t="s">
        <v>2394</v>
      </c>
      <c r="K47" s="52" t="s">
        <v>2394</v>
      </c>
      <c r="L47" s="52" t="s">
        <v>2366</v>
      </c>
      <c r="M47" s="52" t="s">
        <v>1837</v>
      </c>
      <c r="N47" s="52" t="s">
        <v>1838</v>
      </c>
      <c r="O47" s="52" t="s">
        <v>2505</v>
      </c>
      <c r="P47" s="52" t="s">
        <v>2506</v>
      </c>
      <c r="Q47" s="52" t="s">
        <v>2507</v>
      </c>
      <c r="R47" s="52" t="s">
        <v>2508</v>
      </c>
      <c r="S47" s="52" t="s">
        <v>2509</v>
      </c>
      <c r="T47" s="52" t="s">
        <v>2419</v>
      </c>
      <c r="U47" s="52" t="s">
        <v>2394</v>
      </c>
      <c r="V47" s="52" t="s">
        <v>2401</v>
      </c>
      <c r="W47" s="52" t="s">
        <v>2402</v>
      </c>
      <c r="X47" s="52" t="s">
        <v>2403</v>
      </c>
      <c r="Y47" s="52" t="s">
        <v>2404</v>
      </c>
      <c r="Z47" s="52" t="s">
        <v>2405</v>
      </c>
      <c r="AA47" s="52" t="s">
        <v>2394</v>
      </c>
      <c r="AB47" s="52" t="s">
        <v>1838</v>
      </c>
      <c r="AC47" s="52" t="s">
        <v>1848</v>
      </c>
      <c r="AD47" s="52" t="s">
        <v>2510</v>
      </c>
      <c r="AE47" s="50">
        <v>2559</v>
      </c>
      <c r="AF47" s="52" t="s">
        <v>2511</v>
      </c>
      <c r="AG47" s="52" t="s">
        <v>1870</v>
      </c>
      <c r="AH47" s="52" t="s">
        <v>2422</v>
      </c>
      <c r="AI47" s="52" t="s">
        <v>2408</v>
      </c>
      <c r="AJ47" s="52" t="s">
        <v>1852</v>
      </c>
      <c r="AK47" s="52" t="s">
        <v>1838</v>
      </c>
      <c r="AL47" s="52" t="s">
        <v>1838</v>
      </c>
      <c r="AM47" s="52" t="s">
        <v>1838</v>
      </c>
      <c r="AN47" s="52" t="s">
        <v>1853</v>
      </c>
      <c r="AO47" s="52" t="s">
        <v>1854</v>
      </c>
      <c r="AP47" s="52" t="s">
        <v>1855</v>
      </c>
      <c r="AQ47" s="50">
        <v>4</v>
      </c>
      <c r="AR47" s="50">
        <v>19</v>
      </c>
      <c r="AS47" s="52" t="s">
        <v>2423</v>
      </c>
      <c r="AT47" s="52" t="s">
        <v>2512</v>
      </c>
    </row>
    <row r="48" spans="1:46" x14ac:dyDescent="0.25">
      <c r="A48" s="50">
        <v>2026</v>
      </c>
      <c r="B48" s="50">
        <v>11508</v>
      </c>
      <c r="C48" s="52" t="s">
        <v>1829</v>
      </c>
      <c r="D48" s="52" t="s">
        <v>1873</v>
      </c>
      <c r="E48" s="52" t="s">
        <v>2373</v>
      </c>
      <c r="F48" s="52" t="s">
        <v>2374</v>
      </c>
      <c r="G48" s="52" t="s">
        <v>1876</v>
      </c>
      <c r="H48" s="52" t="s">
        <v>2375</v>
      </c>
      <c r="I48" s="52" t="s">
        <v>2376</v>
      </c>
      <c r="J48" s="52" t="s">
        <v>1784</v>
      </c>
      <c r="K48" s="52" t="s">
        <v>1784</v>
      </c>
      <c r="L48" s="52" t="s">
        <v>1912</v>
      </c>
      <c r="M48" s="52" t="s">
        <v>1837</v>
      </c>
      <c r="N48" s="52" t="s">
        <v>1838</v>
      </c>
      <c r="O48" s="52" t="s">
        <v>2377</v>
      </c>
      <c r="P48" s="52" t="s">
        <v>2378</v>
      </c>
      <c r="Q48" s="52" t="s">
        <v>2379</v>
      </c>
      <c r="R48" s="52" t="s">
        <v>2380</v>
      </c>
      <c r="S48" s="52" t="s">
        <v>2381</v>
      </c>
      <c r="T48" s="52" t="s">
        <v>2376</v>
      </c>
      <c r="U48" s="52" t="s">
        <v>1784</v>
      </c>
      <c r="V48" s="52" t="s">
        <v>1307</v>
      </c>
      <c r="W48" s="52" t="s">
        <v>1308</v>
      </c>
      <c r="X48" s="52" t="s">
        <v>2382</v>
      </c>
      <c r="Y48" s="52" t="s">
        <v>2383</v>
      </c>
      <c r="Z48" s="52" t="s">
        <v>1310</v>
      </c>
      <c r="AA48" s="52" t="s">
        <v>1784</v>
      </c>
      <c r="AB48" s="52" t="s">
        <v>2384</v>
      </c>
      <c r="AC48" s="52" t="s">
        <v>2264</v>
      </c>
      <c r="AD48" s="52" t="s">
        <v>2385</v>
      </c>
      <c r="AE48" s="50">
        <v>2540</v>
      </c>
      <c r="AF48" s="52" t="s">
        <v>1281</v>
      </c>
      <c r="AG48" s="52" t="s">
        <v>1889</v>
      </c>
      <c r="AH48" s="52" t="s">
        <v>2386</v>
      </c>
      <c r="AI48" s="52" t="s">
        <v>2387</v>
      </c>
      <c r="AJ48" s="52" t="s">
        <v>1852</v>
      </c>
      <c r="AK48" s="52" t="s">
        <v>1838</v>
      </c>
      <c r="AL48" s="52" t="s">
        <v>1838</v>
      </c>
      <c r="AM48" s="52" t="s">
        <v>1838</v>
      </c>
      <c r="AN48" s="52" t="s">
        <v>1853</v>
      </c>
      <c r="AO48" s="52" t="s">
        <v>1854</v>
      </c>
      <c r="AP48" s="52" t="s">
        <v>1855</v>
      </c>
      <c r="AQ48" s="50">
        <v>4</v>
      </c>
      <c r="AR48" s="50">
        <v>19</v>
      </c>
      <c r="AS48" s="52" t="s">
        <v>2761</v>
      </c>
      <c r="AT48" s="52" t="s">
        <v>2389</v>
      </c>
    </row>
    <row r="49" spans="1:46" x14ac:dyDescent="0.25">
      <c r="A49" s="50">
        <v>2026</v>
      </c>
      <c r="B49" s="50">
        <v>11529</v>
      </c>
      <c r="C49" s="52" t="s">
        <v>2121</v>
      </c>
      <c r="D49" s="52" t="s">
        <v>1873</v>
      </c>
      <c r="E49" s="52" t="s">
        <v>2390</v>
      </c>
      <c r="F49" s="52" t="s">
        <v>2391</v>
      </c>
      <c r="G49" s="52" t="s">
        <v>1833</v>
      </c>
      <c r="H49" s="52" t="s">
        <v>2392</v>
      </c>
      <c r="I49" s="52" t="s">
        <v>2393</v>
      </c>
      <c r="J49" s="52" t="s">
        <v>2394</v>
      </c>
      <c r="K49" s="52" t="s">
        <v>2394</v>
      </c>
      <c r="L49" s="52" t="s">
        <v>2366</v>
      </c>
      <c r="M49" s="52" t="s">
        <v>1837</v>
      </c>
      <c r="N49" s="52" t="s">
        <v>1838</v>
      </c>
      <c r="O49" s="52" t="s">
        <v>2395</v>
      </c>
      <c r="P49" s="52" t="s">
        <v>2396</v>
      </c>
      <c r="Q49" s="52" t="s">
        <v>2397</v>
      </c>
      <c r="R49" s="52" t="s">
        <v>2398</v>
      </c>
      <c r="S49" s="52" t="s">
        <v>2399</v>
      </c>
      <c r="T49" s="52" t="s">
        <v>2400</v>
      </c>
      <c r="U49" s="52" t="s">
        <v>2394</v>
      </c>
      <c r="V49" s="52" t="s">
        <v>2401</v>
      </c>
      <c r="W49" s="52" t="s">
        <v>2402</v>
      </c>
      <c r="X49" s="52" t="s">
        <v>2403</v>
      </c>
      <c r="Y49" s="52" t="s">
        <v>2404</v>
      </c>
      <c r="Z49" s="52" t="s">
        <v>2405</v>
      </c>
      <c r="AA49" s="52" t="s">
        <v>2394</v>
      </c>
      <c r="AB49" s="52" t="s">
        <v>1838</v>
      </c>
      <c r="AC49" s="52" t="s">
        <v>1848</v>
      </c>
      <c r="AD49" s="52" t="s">
        <v>2406</v>
      </c>
      <c r="AE49" s="50">
        <v>2606</v>
      </c>
      <c r="AF49" s="52" t="s">
        <v>1312</v>
      </c>
      <c r="AG49" s="52" t="s">
        <v>1849</v>
      </c>
      <c r="AH49" s="52" t="s">
        <v>2407</v>
      </c>
      <c r="AI49" s="52" t="s">
        <v>2408</v>
      </c>
      <c r="AJ49" s="52" t="s">
        <v>1852</v>
      </c>
      <c r="AK49" s="52" t="s">
        <v>1838</v>
      </c>
      <c r="AL49" s="52" t="s">
        <v>1838</v>
      </c>
      <c r="AM49" s="52" t="s">
        <v>1838</v>
      </c>
      <c r="AN49" s="52" t="s">
        <v>1853</v>
      </c>
      <c r="AO49" s="52" t="s">
        <v>1854</v>
      </c>
      <c r="AP49" s="52" t="s">
        <v>1855</v>
      </c>
      <c r="AQ49" s="50">
        <v>4</v>
      </c>
      <c r="AR49" s="50">
        <v>19</v>
      </c>
      <c r="AS49" s="52" t="s">
        <v>1842</v>
      </c>
      <c r="AT49" s="52" t="s">
        <v>2409</v>
      </c>
    </row>
    <row r="50" spans="1:46" x14ac:dyDescent="0.25">
      <c r="A50" s="50">
        <v>2026</v>
      </c>
      <c r="B50" s="50">
        <v>11656</v>
      </c>
      <c r="C50" s="52" t="s">
        <v>2121</v>
      </c>
      <c r="D50" s="52" t="s">
        <v>1873</v>
      </c>
      <c r="E50" s="52" t="s">
        <v>2522</v>
      </c>
      <c r="F50" s="52" t="s">
        <v>2523</v>
      </c>
      <c r="G50" s="52" t="s">
        <v>1833</v>
      </c>
      <c r="H50" s="52" t="s">
        <v>2524</v>
      </c>
      <c r="I50" s="52" t="s">
        <v>2525</v>
      </c>
      <c r="J50" s="52" t="s">
        <v>2394</v>
      </c>
      <c r="K50" s="52" t="s">
        <v>2394</v>
      </c>
      <c r="L50" s="52" t="s">
        <v>1836</v>
      </c>
      <c r="M50" s="52" t="s">
        <v>1837</v>
      </c>
      <c r="N50" s="52" t="s">
        <v>1838</v>
      </c>
      <c r="O50" s="52" t="s">
        <v>2526</v>
      </c>
      <c r="P50" s="52" t="s">
        <v>2527</v>
      </c>
      <c r="Q50" s="52" t="s">
        <v>2528</v>
      </c>
      <c r="R50" s="52" t="s">
        <v>2529</v>
      </c>
      <c r="S50" s="52" t="s">
        <v>2530</v>
      </c>
      <c r="T50" s="52" t="s">
        <v>2419</v>
      </c>
      <c r="U50" s="52" t="s">
        <v>2394</v>
      </c>
      <c r="V50" s="52" t="s">
        <v>2401</v>
      </c>
      <c r="W50" s="52" t="s">
        <v>2402</v>
      </c>
      <c r="X50" s="52" t="s">
        <v>2403</v>
      </c>
      <c r="Y50" s="52" t="s">
        <v>2404</v>
      </c>
      <c r="Z50" s="52" t="s">
        <v>2405</v>
      </c>
      <c r="AA50" s="52" t="s">
        <v>2394</v>
      </c>
      <c r="AB50" s="52" t="s">
        <v>1838</v>
      </c>
      <c r="AC50" s="52" t="s">
        <v>2264</v>
      </c>
      <c r="AD50" s="52" t="s">
        <v>2531</v>
      </c>
      <c r="AE50" s="50">
        <v>2523</v>
      </c>
      <c r="AF50" s="52" t="s">
        <v>1254</v>
      </c>
      <c r="AG50" s="52" t="s">
        <v>1889</v>
      </c>
      <c r="AH50" s="52" t="s">
        <v>2422</v>
      </c>
      <c r="AI50" s="52" t="s">
        <v>2408</v>
      </c>
      <c r="AJ50" s="52" t="s">
        <v>1852</v>
      </c>
      <c r="AK50" s="52" t="s">
        <v>1838</v>
      </c>
      <c r="AL50" s="52" t="s">
        <v>1838</v>
      </c>
      <c r="AM50" s="52" t="s">
        <v>1838</v>
      </c>
      <c r="AN50" s="52" t="s">
        <v>1853</v>
      </c>
      <c r="AO50" s="52" t="s">
        <v>1854</v>
      </c>
      <c r="AP50" s="52" t="s">
        <v>1855</v>
      </c>
      <c r="AQ50" s="50">
        <v>4</v>
      </c>
      <c r="AR50" s="50">
        <v>19</v>
      </c>
      <c r="AS50" s="52" t="s">
        <v>2627</v>
      </c>
      <c r="AT50" s="52" t="s">
        <v>2532</v>
      </c>
    </row>
    <row r="51" spans="1:46" x14ac:dyDescent="0.25">
      <c r="A51" s="50">
        <v>2026</v>
      </c>
      <c r="B51" s="50">
        <v>11622</v>
      </c>
      <c r="C51" s="52" t="s">
        <v>1829</v>
      </c>
      <c r="D51" s="52" t="s">
        <v>1873</v>
      </c>
      <c r="E51" s="52" t="s">
        <v>2492</v>
      </c>
      <c r="F51" s="52" t="s">
        <v>2493</v>
      </c>
      <c r="G51" s="52" t="s">
        <v>1876</v>
      </c>
      <c r="H51" s="52" t="s">
        <v>2494</v>
      </c>
      <c r="I51" s="52" t="s">
        <v>2495</v>
      </c>
      <c r="J51" s="52" t="s">
        <v>1763</v>
      </c>
      <c r="K51" s="52" t="s">
        <v>1763</v>
      </c>
      <c r="L51" s="52" t="s">
        <v>1912</v>
      </c>
      <c r="M51" s="52" t="s">
        <v>1837</v>
      </c>
      <c r="N51" s="52" t="s">
        <v>1838</v>
      </c>
      <c r="O51" s="52" t="s">
        <v>2496</v>
      </c>
      <c r="P51" s="52" t="s">
        <v>2497</v>
      </c>
      <c r="Q51" s="52" t="s">
        <v>2498</v>
      </c>
      <c r="R51" s="52" t="s">
        <v>2388</v>
      </c>
      <c r="S51" s="52" t="s">
        <v>2499</v>
      </c>
      <c r="T51" s="52" t="s">
        <v>2495</v>
      </c>
      <c r="U51" s="52" t="s">
        <v>1763</v>
      </c>
      <c r="V51" s="52" t="s">
        <v>2113</v>
      </c>
      <c r="W51" s="52" t="s">
        <v>2114</v>
      </c>
      <c r="X51" s="52" t="s">
        <v>2115</v>
      </c>
      <c r="Y51" s="52" t="s">
        <v>2116</v>
      </c>
      <c r="Z51" s="52" t="s">
        <v>2117</v>
      </c>
      <c r="AA51" s="52" t="s">
        <v>1763</v>
      </c>
      <c r="AB51" s="52" t="s">
        <v>2500</v>
      </c>
      <c r="AC51" s="52" t="s">
        <v>1848</v>
      </c>
      <c r="AD51" s="52" t="s">
        <v>1277</v>
      </c>
      <c r="AE51" s="50">
        <v>2595</v>
      </c>
      <c r="AF51" s="52" t="s">
        <v>1277</v>
      </c>
      <c r="AG51" s="52" t="s">
        <v>1849</v>
      </c>
      <c r="AH51" s="52" t="s">
        <v>2118</v>
      </c>
      <c r="AI51" s="52" t="s">
        <v>2119</v>
      </c>
      <c r="AJ51" s="52" t="s">
        <v>1852</v>
      </c>
      <c r="AK51" s="52" t="s">
        <v>1838</v>
      </c>
      <c r="AL51" s="52" t="s">
        <v>1838</v>
      </c>
      <c r="AM51" s="52" t="s">
        <v>1838</v>
      </c>
      <c r="AN51" s="52" t="s">
        <v>1944</v>
      </c>
      <c r="AO51" s="52" t="s">
        <v>1854</v>
      </c>
      <c r="AP51" s="52" t="s">
        <v>1945</v>
      </c>
      <c r="AQ51" s="50">
        <v>9</v>
      </c>
      <c r="AR51" s="50">
        <v>9</v>
      </c>
      <c r="AS51" s="52" t="s">
        <v>2501</v>
      </c>
      <c r="AT51" s="52" t="s">
        <v>2497</v>
      </c>
    </row>
    <row r="52" spans="1:46" x14ac:dyDescent="0.25">
      <c r="A52" s="50">
        <v>2026</v>
      </c>
      <c r="B52" s="50">
        <v>11713</v>
      </c>
      <c r="C52" s="52" t="s">
        <v>1829</v>
      </c>
      <c r="D52" s="52" t="s">
        <v>1873</v>
      </c>
      <c r="E52" s="52" t="s">
        <v>2542</v>
      </c>
      <c r="F52" s="52" t="s">
        <v>2543</v>
      </c>
      <c r="G52" s="52" t="s">
        <v>1833</v>
      </c>
      <c r="H52" s="52" t="s">
        <v>2544</v>
      </c>
      <c r="I52" s="52" t="s">
        <v>2231</v>
      </c>
      <c r="J52" s="52" t="s">
        <v>1763</v>
      </c>
      <c r="K52" s="52" t="s">
        <v>1763</v>
      </c>
      <c r="L52" s="52" t="s">
        <v>1836</v>
      </c>
      <c r="M52" s="52" t="s">
        <v>1837</v>
      </c>
      <c r="N52" s="52" t="s">
        <v>1838</v>
      </c>
      <c r="O52" s="52" t="s">
        <v>2545</v>
      </c>
      <c r="P52" s="52" t="s">
        <v>2546</v>
      </c>
      <c r="Q52" s="52" t="s">
        <v>2547</v>
      </c>
      <c r="R52" s="52" t="s">
        <v>2548</v>
      </c>
      <c r="S52" s="52" t="s">
        <v>2549</v>
      </c>
      <c r="T52" s="52" t="s">
        <v>2231</v>
      </c>
      <c r="U52" s="52" t="s">
        <v>1763</v>
      </c>
      <c r="V52" s="52" t="s">
        <v>1414</v>
      </c>
      <c r="W52" s="52" t="s">
        <v>1415</v>
      </c>
      <c r="X52" s="52" t="s">
        <v>2236</v>
      </c>
      <c r="Y52" s="52" t="s">
        <v>2237</v>
      </c>
      <c r="Z52" s="52" t="s">
        <v>2238</v>
      </c>
      <c r="AA52" s="52" t="s">
        <v>1763</v>
      </c>
      <c r="AB52" s="52" t="s">
        <v>1838</v>
      </c>
      <c r="AC52" s="52" t="s">
        <v>1848</v>
      </c>
      <c r="AD52" s="52" t="s">
        <v>2550</v>
      </c>
      <c r="AE52" s="50">
        <v>2595</v>
      </c>
      <c r="AF52" s="52" t="s">
        <v>1277</v>
      </c>
      <c r="AG52" s="52" t="s">
        <v>1849</v>
      </c>
      <c r="AH52" s="52" t="s">
        <v>2240</v>
      </c>
      <c r="AI52" s="52" t="s">
        <v>2241</v>
      </c>
      <c r="AJ52" s="52" t="s">
        <v>1852</v>
      </c>
      <c r="AK52" s="52" t="s">
        <v>1838</v>
      </c>
      <c r="AL52" s="52" t="s">
        <v>1838</v>
      </c>
      <c r="AM52" s="52" t="s">
        <v>1838</v>
      </c>
      <c r="AN52" s="52" t="s">
        <v>1944</v>
      </c>
      <c r="AO52" s="52" t="s">
        <v>1854</v>
      </c>
      <c r="AP52" s="52" t="s">
        <v>1945</v>
      </c>
      <c r="AQ52" s="50">
        <v>9</v>
      </c>
      <c r="AR52" s="50">
        <v>9</v>
      </c>
      <c r="AS52" s="52" t="s">
        <v>2551</v>
      </c>
      <c r="AT52" s="52" t="s">
        <v>2546</v>
      </c>
    </row>
    <row r="53" spans="1:46" x14ac:dyDescent="0.25">
      <c r="A53" s="50">
        <v>2026</v>
      </c>
      <c r="B53" s="50">
        <v>11725</v>
      </c>
      <c r="C53" s="52" t="s">
        <v>1829</v>
      </c>
      <c r="D53" s="52" t="s">
        <v>1873</v>
      </c>
      <c r="E53" s="52" t="s">
        <v>2572</v>
      </c>
      <c r="F53" s="52" t="s">
        <v>2573</v>
      </c>
      <c r="G53" s="52" t="s">
        <v>1833</v>
      </c>
      <c r="H53" s="52" t="s">
        <v>2574</v>
      </c>
      <c r="I53" s="52" t="s">
        <v>2575</v>
      </c>
      <c r="J53" s="52" t="s">
        <v>1763</v>
      </c>
      <c r="K53" s="52" t="s">
        <v>1763</v>
      </c>
      <c r="L53" s="52" t="s">
        <v>1836</v>
      </c>
      <c r="M53" s="52" t="s">
        <v>1837</v>
      </c>
      <c r="N53" s="52" t="s">
        <v>1838</v>
      </c>
      <c r="O53" s="52" t="s">
        <v>2576</v>
      </c>
      <c r="P53" s="52" t="s">
        <v>2577</v>
      </c>
      <c r="Q53" s="52" t="s">
        <v>2578</v>
      </c>
      <c r="R53" s="52" t="s">
        <v>2579</v>
      </c>
      <c r="S53" s="52" t="s">
        <v>2580</v>
      </c>
      <c r="T53" s="52" t="s">
        <v>2581</v>
      </c>
      <c r="U53" s="52" t="s">
        <v>1763</v>
      </c>
      <c r="V53" s="52" t="s">
        <v>1403</v>
      </c>
      <c r="W53" s="52" t="s">
        <v>2330</v>
      </c>
      <c r="X53" s="52" t="s">
        <v>2331</v>
      </c>
      <c r="Y53" s="52" t="s">
        <v>2332</v>
      </c>
      <c r="Z53" s="52" t="s">
        <v>2333</v>
      </c>
      <c r="AA53" s="52" t="s">
        <v>1763</v>
      </c>
      <c r="AB53" s="52" t="s">
        <v>2582</v>
      </c>
      <c r="AC53" s="52" t="s">
        <v>2024</v>
      </c>
      <c r="AD53" s="52" t="s">
        <v>2583</v>
      </c>
      <c r="AE53" s="50">
        <v>2595</v>
      </c>
      <c r="AF53" s="52" t="s">
        <v>1277</v>
      </c>
      <c r="AG53" s="52" t="s">
        <v>1849</v>
      </c>
      <c r="AH53" s="52" t="s">
        <v>2584</v>
      </c>
      <c r="AI53" s="52" t="s">
        <v>2585</v>
      </c>
      <c r="AJ53" s="52" t="s">
        <v>1852</v>
      </c>
      <c r="AK53" s="52" t="s">
        <v>1838</v>
      </c>
      <c r="AL53" s="52" t="s">
        <v>1838</v>
      </c>
      <c r="AM53" s="52" t="s">
        <v>1838</v>
      </c>
      <c r="AN53" s="52" t="s">
        <v>1853</v>
      </c>
      <c r="AO53" s="52" t="s">
        <v>1854</v>
      </c>
      <c r="AP53" s="52" t="s">
        <v>1855</v>
      </c>
      <c r="AQ53" s="50">
        <v>4</v>
      </c>
      <c r="AR53" s="50">
        <v>19</v>
      </c>
      <c r="AS53" s="52" t="s">
        <v>2067</v>
      </c>
      <c r="AT53" s="52" t="s">
        <v>2577</v>
      </c>
    </row>
    <row r="54" spans="1:46" x14ac:dyDescent="0.25">
      <c r="A54" s="50">
        <v>2026</v>
      </c>
      <c r="B54" s="50">
        <v>10597</v>
      </c>
      <c r="C54" s="52" t="s">
        <v>1829</v>
      </c>
      <c r="D54" s="52" t="s">
        <v>1830</v>
      </c>
      <c r="E54" s="52" t="s">
        <v>2012</v>
      </c>
      <c r="F54" s="52" t="s">
        <v>2013</v>
      </c>
      <c r="G54" s="52" t="s">
        <v>1833</v>
      </c>
      <c r="H54" s="52" t="s">
        <v>2014</v>
      </c>
      <c r="I54" s="52" t="s">
        <v>2015</v>
      </c>
      <c r="J54" s="52" t="s">
        <v>2002</v>
      </c>
      <c r="K54" s="52" t="s">
        <v>2002</v>
      </c>
      <c r="L54" s="52" t="s">
        <v>1912</v>
      </c>
      <c r="M54" s="52" t="s">
        <v>1837</v>
      </c>
      <c r="N54" s="52" t="s">
        <v>1838</v>
      </c>
      <c r="O54" s="52" t="s">
        <v>2016</v>
      </c>
      <c r="P54" s="52" t="s">
        <v>2017</v>
      </c>
      <c r="Q54" s="52" t="s">
        <v>2018</v>
      </c>
      <c r="R54" s="52" t="s">
        <v>2019</v>
      </c>
      <c r="S54" s="52" t="s">
        <v>2020</v>
      </c>
      <c r="T54" s="52" t="s">
        <v>2015</v>
      </c>
      <c r="U54" s="52" t="s">
        <v>2002</v>
      </c>
      <c r="V54" s="52" t="s">
        <v>1590</v>
      </c>
      <c r="W54" s="52" t="s">
        <v>1591</v>
      </c>
      <c r="X54" s="52" t="s">
        <v>2021</v>
      </c>
      <c r="Y54" s="52" t="s">
        <v>2022</v>
      </c>
      <c r="Z54" s="52" t="s">
        <v>1592</v>
      </c>
      <c r="AA54" s="52" t="s">
        <v>2002</v>
      </c>
      <c r="AB54" s="52" t="s">
        <v>2023</v>
      </c>
      <c r="AC54" s="52" t="s">
        <v>2024</v>
      </c>
      <c r="AD54" s="52" t="s">
        <v>2025</v>
      </c>
      <c r="AE54" s="50">
        <v>2595</v>
      </c>
      <c r="AF54" s="52" t="s">
        <v>1277</v>
      </c>
      <c r="AG54" s="52" t="s">
        <v>1849</v>
      </c>
      <c r="AH54" s="52" t="s">
        <v>2026</v>
      </c>
      <c r="AI54" s="52" t="s">
        <v>2027</v>
      </c>
      <c r="AJ54" s="52" t="s">
        <v>1852</v>
      </c>
      <c r="AK54" s="52" t="s">
        <v>1838</v>
      </c>
      <c r="AL54" s="52" t="s">
        <v>1838</v>
      </c>
      <c r="AM54" s="52" t="s">
        <v>1838</v>
      </c>
      <c r="AN54" s="52" t="s">
        <v>1977</v>
      </c>
      <c r="AO54" s="52" t="s">
        <v>1978</v>
      </c>
      <c r="AP54" s="52" t="s">
        <v>1945</v>
      </c>
      <c r="AQ54" s="50">
        <v>4</v>
      </c>
      <c r="AR54" s="50">
        <v>18</v>
      </c>
      <c r="AS54" s="52" t="s">
        <v>1856</v>
      </c>
      <c r="AT54" s="52" t="s">
        <v>2028</v>
      </c>
    </row>
    <row r="55" spans="1:46" x14ac:dyDescent="0.25">
      <c r="A55" s="50">
        <v>2026</v>
      </c>
      <c r="B55" s="50">
        <v>11058</v>
      </c>
      <c r="C55" s="52" t="s">
        <v>1829</v>
      </c>
      <c r="D55" s="52" t="s">
        <v>1873</v>
      </c>
      <c r="E55" s="52" t="s">
        <v>2156</v>
      </c>
      <c r="F55" s="52" t="s">
        <v>2157</v>
      </c>
      <c r="G55" s="52" t="s">
        <v>1833</v>
      </c>
      <c r="H55" s="52" t="s">
        <v>2158</v>
      </c>
      <c r="I55" s="52" t="s">
        <v>1835</v>
      </c>
      <c r="J55" s="52" t="s">
        <v>1763</v>
      </c>
      <c r="K55" s="52" t="s">
        <v>1763</v>
      </c>
      <c r="L55" s="52" t="s">
        <v>1912</v>
      </c>
      <c r="M55" s="52" t="s">
        <v>1837</v>
      </c>
      <c r="N55" s="52" t="s">
        <v>1838</v>
      </c>
      <c r="O55" s="52" t="s">
        <v>2159</v>
      </c>
      <c r="P55" s="52" t="s">
        <v>2160</v>
      </c>
      <c r="Q55" s="52" t="s">
        <v>2161</v>
      </c>
      <c r="R55" s="52" t="s">
        <v>2162</v>
      </c>
      <c r="S55" s="52" t="s">
        <v>2163</v>
      </c>
      <c r="T55" s="52" t="s">
        <v>2164</v>
      </c>
      <c r="U55" s="52" t="s">
        <v>1763</v>
      </c>
      <c r="V55" s="52" t="s">
        <v>1406</v>
      </c>
      <c r="W55" s="52" t="s">
        <v>1407</v>
      </c>
      <c r="X55" s="52" t="s">
        <v>2037</v>
      </c>
      <c r="Y55" s="52" t="s">
        <v>2038</v>
      </c>
      <c r="Z55" s="52" t="s">
        <v>1408</v>
      </c>
      <c r="AA55" s="52" t="s">
        <v>1763</v>
      </c>
      <c r="AB55" s="52" t="s">
        <v>2165</v>
      </c>
      <c r="AC55" s="52" t="s">
        <v>1848</v>
      </c>
      <c r="AD55" s="52" t="s">
        <v>2166</v>
      </c>
      <c r="AE55" s="50">
        <v>2524</v>
      </c>
      <c r="AF55" s="52" t="s">
        <v>2041</v>
      </c>
      <c r="AG55" s="52" t="s">
        <v>1849</v>
      </c>
      <c r="AH55" s="52" t="s">
        <v>2167</v>
      </c>
      <c r="AI55" s="52" t="s">
        <v>2168</v>
      </c>
      <c r="AJ55" s="52" t="s">
        <v>1852</v>
      </c>
      <c r="AK55" s="52" t="s">
        <v>1838</v>
      </c>
      <c r="AL55" s="52" t="s">
        <v>1838</v>
      </c>
      <c r="AM55" s="52" t="s">
        <v>1838</v>
      </c>
      <c r="AN55" s="52" t="s">
        <v>1853</v>
      </c>
      <c r="AO55" s="52" t="s">
        <v>1854</v>
      </c>
      <c r="AP55" s="52" t="s">
        <v>1855</v>
      </c>
      <c r="AQ55" s="50">
        <v>4</v>
      </c>
      <c r="AR55" s="50">
        <v>19</v>
      </c>
      <c r="AS55" s="52" t="s">
        <v>1956</v>
      </c>
      <c r="AT55" s="52" t="s">
        <v>2160</v>
      </c>
    </row>
    <row r="56" spans="1:46" x14ac:dyDescent="0.25">
      <c r="A56" s="50">
        <v>2026</v>
      </c>
      <c r="B56" s="50">
        <v>11779</v>
      </c>
      <c r="C56" s="52" t="s">
        <v>1829</v>
      </c>
      <c r="D56" s="52" t="s">
        <v>1873</v>
      </c>
      <c r="E56" s="52" t="s">
        <v>2424</v>
      </c>
      <c r="F56" s="52" t="s">
        <v>2677</v>
      </c>
      <c r="G56" s="52" t="s">
        <v>1833</v>
      </c>
      <c r="H56" s="52" t="s">
        <v>2678</v>
      </c>
      <c r="I56" s="52" t="s">
        <v>2679</v>
      </c>
      <c r="J56" s="52" t="s">
        <v>1763</v>
      </c>
      <c r="K56" s="52" t="s">
        <v>1763</v>
      </c>
      <c r="L56" s="52" t="s">
        <v>1836</v>
      </c>
      <c r="M56" s="52" t="s">
        <v>1837</v>
      </c>
      <c r="N56" s="52" t="s">
        <v>1838</v>
      </c>
      <c r="O56" s="52" t="s">
        <v>2680</v>
      </c>
      <c r="P56" s="52" t="s">
        <v>2681</v>
      </c>
      <c r="Q56" s="52" t="s">
        <v>2682</v>
      </c>
      <c r="R56" s="52" t="s">
        <v>2520</v>
      </c>
      <c r="S56" s="52" t="s">
        <v>2683</v>
      </c>
      <c r="T56" s="52" t="s">
        <v>2684</v>
      </c>
      <c r="U56" s="52" t="s">
        <v>1763</v>
      </c>
      <c r="V56" s="52" t="s">
        <v>1420</v>
      </c>
      <c r="W56" s="52" t="s">
        <v>1421</v>
      </c>
      <c r="X56" s="52" t="s">
        <v>2645</v>
      </c>
      <c r="Y56" s="52" t="s">
        <v>2646</v>
      </c>
      <c r="Z56" s="52" t="s">
        <v>1422</v>
      </c>
      <c r="AA56" s="52" t="s">
        <v>1763</v>
      </c>
      <c r="AB56" s="52" t="s">
        <v>1838</v>
      </c>
      <c r="AC56" s="52" t="s">
        <v>1848</v>
      </c>
      <c r="AD56" s="52" t="s">
        <v>2685</v>
      </c>
      <c r="AE56" s="50">
        <v>2595</v>
      </c>
      <c r="AF56" s="52" t="s">
        <v>1277</v>
      </c>
      <c r="AG56" s="52" t="s">
        <v>1870</v>
      </c>
      <c r="AH56" s="52" t="s">
        <v>2686</v>
      </c>
      <c r="AI56" s="52" t="s">
        <v>2649</v>
      </c>
      <c r="AJ56" s="52" t="s">
        <v>1852</v>
      </c>
      <c r="AK56" s="52" t="s">
        <v>1838</v>
      </c>
      <c r="AL56" s="52" t="s">
        <v>1838</v>
      </c>
      <c r="AM56" s="52" t="s">
        <v>1838</v>
      </c>
      <c r="AN56" s="52" t="s">
        <v>1853</v>
      </c>
      <c r="AO56" s="52" t="s">
        <v>1854</v>
      </c>
      <c r="AP56" s="52" t="s">
        <v>1855</v>
      </c>
      <c r="AQ56" s="50">
        <v>4</v>
      </c>
      <c r="AR56" s="50">
        <v>19</v>
      </c>
      <c r="AS56" s="52" t="s">
        <v>1989</v>
      </c>
      <c r="AT56" s="52" t="s">
        <v>2681</v>
      </c>
    </row>
    <row r="57" spans="1:46" x14ac:dyDescent="0.25">
      <c r="A57" s="50">
        <v>2026</v>
      </c>
      <c r="B57" s="50">
        <v>10635</v>
      </c>
      <c r="C57" s="52" t="s">
        <v>1829</v>
      </c>
      <c r="D57" s="52" t="s">
        <v>1873</v>
      </c>
      <c r="E57" s="52" t="s">
        <v>1783</v>
      </c>
      <c r="F57" s="52" t="s">
        <v>1782</v>
      </c>
      <c r="G57" s="52" t="s">
        <v>1833</v>
      </c>
      <c r="H57" s="52" t="s">
        <v>2081</v>
      </c>
      <c r="I57" s="52" t="s">
        <v>2082</v>
      </c>
      <c r="J57" s="52" t="s">
        <v>1784</v>
      </c>
      <c r="K57" s="52" t="s">
        <v>1784</v>
      </c>
      <c r="L57" s="52" t="s">
        <v>1836</v>
      </c>
      <c r="M57" s="52" t="s">
        <v>1837</v>
      </c>
      <c r="N57" s="52" t="s">
        <v>1838</v>
      </c>
      <c r="O57" s="52" t="s">
        <v>2083</v>
      </c>
      <c r="P57" s="52" t="s">
        <v>1786</v>
      </c>
      <c r="Q57" s="52" t="s">
        <v>2084</v>
      </c>
      <c r="R57" s="52" t="s">
        <v>2085</v>
      </c>
      <c r="S57" s="52" t="s">
        <v>2086</v>
      </c>
      <c r="T57" s="52" t="s">
        <v>2087</v>
      </c>
      <c r="U57" s="52" t="s">
        <v>1784</v>
      </c>
      <c r="V57" s="52" t="s">
        <v>1322</v>
      </c>
      <c r="W57" s="52" t="s">
        <v>1323</v>
      </c>
      <c r="X57" s="52" t="s">
        <v>2088</v>
      </c>
      <c r="Y57" s="52" t="s">
        <v>2089</v>
      </c>
      <c r="Z57" s="52" t="s">
        <v>1324</v>
      </c>
      <c r="AA57" s="52" t="s">
        <v>1784</v>
      </c>
      <c r="AB57" s="52" t="s">
        <v>1838</v>
      </c>
      <c r="AC57" s="52" t="s">
        <v>1848</v>
      </c>
      <c r="AD57" s="52" t="s">
        <v>2090</v>
      </c>
      <c r="AE57" s="50">
        <v>2523</v>
      </c>
      <c r="AF57" s="52" t="s">
        <v>1254</v>
      </c>
      <c r="AG57" s="52" t="s">
        <v>1849</v>
      </c>
      <c r="AH57" s="52" t="s">
        <v>2091</v>
      </c>
      <c r="AI57" s="52" t="s">
        <v>2092</v>
      </c>
      <c r="AJ57" s="52" t="s">
        <v>1852</v>
      </c>
      <c r="AK57" s="52" t="s">
        <v>1838</v>
      </c>
      <c r="AL57" s="52" t="s">
        <v>1838</v>
      </c>
      <c r="AM57" s="52" t="s">
        <v>1838</v>
      </c>
      <c r="AN57" s="52" t="s">
        <v>1853</v>
      </c>
      <c r="AO57" s="52" t="s">
        <v>1854</v>
      </c>
      <c r="AP57" s="52" t="s">
        <v>1855</v>
      </c>
      <c r="AQ57" s="50">
        <v>4</v>
      </c>
      <c r="AR57" s="50">
        <v>19</v>
      </c>
      <c r="AS57" s="52" t="s">
        <v>1892</v>
      </c>
      <c r="AT57" s="52" t="s">
        <v>2093</v>
      </c>
    </row>
    <row r="58" spans="1:46" x14ac:dyDescent="0.25">
      <c r="A58" s="50">
        <v>2026</v>
      </c>
      <c r="B58" s="50">
        <v>10696</v>
      </c>
      <c r="C58" s="52" t="s">
        <v>1829</v>
      </c>
      <c r="D58" s="52" t="s">
        <v>1873</v>
      </c>
      <c r="E58" s="52" t="s">
        <v>2094</v>
      </c>
      <c r="F58" s="52" t="s">
        <v>2095</v>
      </c>
      <c r="G58" s="52" t="s">
        <v>1833</v>
      </c>
      <c r="H58" s="52" t="s">
        <v>2096</v>
      </c>
      <c r="I58" s="52" t="s">
        <v>2097</v>
      </c>
      <c r="J58" s="52" t="s">
        <v>1760</v>
      </c>
      <c r="K58" s="52" t="s">
        <v>1760</v>
      </c>
      <c r="L58" s="52" t="s">
        <v>1836</v>
      </c>
      <c r="M58" s="52" t="s">
        <v>1837</v>
      </c>
      <c r="N58" s="52" t="s">
        <v>1838</v>
      </c>
      <c r="O58" s="52" t="s">
        <v>2098</v>
      </c>
      <c r="P58" s="52" t="s">
        <v>2099</v>
      </c>
      <c r="Q58" s="52" t="s">
        <v>2100</v>
      </c>
      <c r="R58" s="52" t="s">
        <v>2101</v>
      </c>
      <c r="S58" s="52" t="s">
        <v>1969</v>
      </c>
      <c r="T58" s="52" t="s">
        <v>1964</v>
      </c>
      <c r="U58" s="52" t="s">
        <v>1760</v>
      </c>
      <c r="V58" s="52" t="s">
        <v>1707</v>
      </c>
      <c r="W58" s="52" t="s">
        <v>1971</v>
      </c>
      <c r="X58" s="52" t="s">
        <v>1972</v>
      </c>
      <c r="Y58" s="52" t="s">
        <v>1973</v>
      </c>
      <c r="Z58" s="52" t="s">
        <v>1709</v>
      </c>
      <c r="AA58" s="52" t="s">
        <v>1760</v>
      </c>
      <c r="AB58" s="52" t="s">
        <v>1838</v>
      </c>
      <c r="AC58" s="52" t="s">
        <v>1848</v>
      </c>
      <c r="AD58" s="52" t="s">
        <v>1888</v>
      </c>
      <c r="AE58" s="50">
        <v>2571</v>
      </c>
      <c r="AF58" s="52" t="s">
        <v>1219</v>
      </c>
      <c r="AG58" s="52" t="s">
        <v>1870</v>
      </c>
      <c r="AH58" s="52" t="s">
        <v>2102</v>
      </c>
      <c r="AI58" s="52" t="s">
        <v>2103</v>
      </c>
      <c r="AJ58" s="52" t="s">
        <v>1852</v>
      </c>
      <c r="AK58" s="52" t="s">
        <v>1838</v>
      </c>
      <c r="AL58" s="52" t="s">
        <v>1838</v>
      </c>
      <c r="AM58" s="52" t="s">
        <v>1838</v>
      </c>
      <c r="AN58" s="52" t="s">
        <v>1853</v>
      </c>
      <c r="AO58" s="52" t="s">
        <v>1854</v>
      </c>
      <c r="AP58" s="52" t="s">
        <v>1855</v>
      </c>
      <c r="AQ58" s="50">
        <v>4</v>
      </c>
      <c r="AR58" s="50">
        <v>19</v>
      </c>
      <c r="AS58" s="52" t="s">
        <v>1892</v>
      </c>
      <c r="AT58" s="52" t="s">
        <v>2099</v>
      </c>
    </row>
    <row r="59" spans="1:46" x14ac:dyDescent="0.25">
      <c r="A59" s="50">
        <v>2026</v>
      </c>
      <c r="B59" s="50">
        <v>11574</v>
      </c>
      <c r="C59" s="52" t="s">
        <v>1829</v>
      </c>
      <c r="D59" s="52" t="s">
        <v>1873</v>
      </c>
      <c r="E59" s="52" t="s">
        <v>2433</v>
      </c>
      <c r="F59" s="52" t="s">
        <v>2434</v>
      </c>
      <c r="G59" s="52" t="s">
        <v>1833</v>
      </c>
      <c r="H59" s="52" t="s">
        <v>2435</v>
      </c>
      <c r="I59" s="52" t="s">
        <v>2436</v>
      </c>
      <c r="J59" s="52" t="s">
        <v>2287</v>
      </c>
      <c r="K59" s="52" t="s">
        <v>2287</v>
      </c>
      <c r="L59" s="52" t="s">
        <v>1912</v>
      </c>
      <c r="M59" s="52" t="s">
        <v>1837</v>
      </c>
      <c r="N59" s="52" t="s">
        <v>1838</v>
      </c>
      <c r="O59" s="52" t="s">
        <v>2437</v>
      </c>
      <c r="P59" s="52" t="s">
        <v>2438</v>
      </c>
      <c r="Q59" s="52" t="s">
        <v>2439</v>
      </c>
      <c r="R59" s="52" t="s">
        <v>1901</v>
      </c>
      <c r="S59" s="52" t="s">
        <v>2440</v>
      </c>
      <c r="T59" s="52" t="s">
        <v>2441</v>
      </c>
      <c r="U59" s="52" t="s">
        <v>2287</v>
      </c>
      <c r="V59" s="52" t="s">
        <v>2442</v>
      </c>
      <c r="W59" s="52" t="s">
        <v>2443</v>
      </c>
      <c r="X59" s="52" t="s">
        <v>2444</v>
      </c>
      <c r="Y59" s="52" t="s">
        <v>2445</v>
      </c>
      <c r="Z59" s="52" t="s">
        <v>2446</v>
      </c>
      <c r="AA59" s="52" t="s">
        <v>2287</v>
      </c>
      <c r="AB59" s="52" t="s">
        <v>2298</v>
      </c>
      <c r="AC59" s="52" t="s">
        <v>1848</v>
      </c>
      <c r="AD59" s="52" t="s">
        <v>1277</v>
      </c>
      <c r="AE59" s="50">
        <v>2595</v>
      </c>
      <c r="AF59" s="52" t="s">
        <v>1277</v>
      </c>
      <c r="AG59" s="52" t="s">
        <v>1849</v>
      </c>
      <c r="AH59" s="52" t="s">
        <v>2447</v>
      </c>
      <c r="AI59" s="52" t="s">
        <v>2448</v>
      </c>
      <c r="AJ59" s="52" t="s">
        <v>1852</v>
      </c>
      <c r="AK59" s="52" t="s">
        <v>1838</v>
      </c>
      <c r="AL59" s="52" t="s">
        <v>1838</v>
      </c>
      <c r="AM59" s="52" t="s">
        <v>1838</v>
      </c>
      <c r="AN59" s="52" t="s">
        <v>1853</v>
      </c>
      <c r="AO59" s="52" t="s">
        <v>1854</v>
      </c>
      <c r="AP59" s="52" t="s">
        <v>1855</v>
      </c>
      <c r="AQ59" s="50">
        <v>4</v>
      </c>
      <c r="AR59" s="50">
        <v>19</v>
      </c>
      <c r="AS59" s="52" t="s">
        <v>1892</v>
      </c>
      <c r="AT59" s="52" t="s">
        <v>2438</v>
      </c>
    </row>
    <row r="60" spans="1:46" x14ac:dyDescent="0.25">
      <c r="A60" s="50">
        <v>2026</v>
      </c>
      <c r="B60" s="50">
        <v>11837</v>
      </c>
      <c r="C60" s="52" t="s">
        <v>1829</v>
      </c>
      <c r="D60" s="52" t="s">
        <v>1873</v>
      </c>
      <c r="E60" s="52" t="s">
        <v>2865</v>
      </c>
      <c r="F60" s="52" t="s">
        <v>2866</v>
      </c>
      <c r="G60" s="52" t="s">
        <v>1833</v>
      </c>
      <c r="H60" s="52" t="s">
        <v>2867</v>
      </c>
      <c r="I60" s="52" t="s">
        <v>2868</v>
      </c>
      <c r="J60" s="52" t="s">
        <v>1784</v>
      </c>
      <c r="K60" s="52" t="s">
        <v>1784</v>
      </c>
      <c r="L60" s="52" t="s">
        <v>1836</v>
      </c>
      <c r="M60" s="52" t="s">
        <v>1837</v>
      </c>
      <c r="N60" s="52" t="s">
        <v>1838</v>
      </c>
      <c r="O60" s="52" t="s">
        <v>2869</v>
      </c>
      <c r="P60" s="52" t="s">
        <v>2870</v>
      </c>
      <c r="Q60" s="52" t="s">
        <v>2871</v>
      </c>
      <c r="R60" s="52" t="s">
        <v>2872</v>
      </c>
      <c r="S60" s="52" t="s">
        <v>2873</v>
      </c>
      <c r="T60" s="52" t="s">
        <v>2868</v>
      </c>
      <c r="U60" s="52" t="s">
        <v>1784</v>
      </c>
      <c r="V60" s="52" t="s">
        <v>1307</v>
      </c>
      <c r="W60" s="52" t="s">
        <v>1308</v>
      </c>
      <c r="X60" s="52" t="s">
        <v>2382</v>
      </c>
      <c r="Y60" s="52" t="s">
        <v>2383</v>
      </c>
      <c r="Z60" s="52" t="s">
        <v>1310</v>
      </c>
      <c r="AA60" s="52" t="s">
        <v>1784</v>
      </c>
      <c r="AB60" s="52" t="s">
        <v>1838</v>
      </c>
      <c r="AC60" s="52" t="s">
        <v>1848</v>
      </c>
      <c r="AD60" s="52" t="s">
        <v>2874</v>
      </c>
      <c r="AE60" s="50">
        <v>2606</v>
      </c>
      <c r="AF60" s="52" t="s">
        <v>1312</v>
      </c>
      <c r="AG60" s="52" t="s">
        <v>1889</v>
      </c>
      <c r="AH60" s="52" t="s">
        <v>2875</v>
      </c>
      <c r="AI60" s="52" t="s">
        <v>2387</v>
      </c>
      <c r="AJ60" s="52" t="s">
        <v>1852</v>
      </c>
      <c r="AK60" s="52" t="s">
        <v>1838</v>
      </c>
      <c r="AL60" s="52" t="s">
        <v>1838</v>
      </c>
      <c r="AM60" s="52" t="s">
        <v>1838</v>
      </c>
      <c r="AN60" s="52" t="s">
        <v>1853</v>
      </c>
      <c r="AO60" s="52" t="s">
        <v>1854</v>
      </c>
      <c r="AP60" s="52" t="s">
        <v>1855</v>
      </c>
      <c r="AQ60" s="50">
        <v>4</v>
      </c>
      <c r="AR60" s="50">
        <v>19</v>
      </c>
      <c r="AS60" s="52" t="s">
        <v>2067</v>
      </c>
      <c r="AT60" s="52" t="s">
        <v>2876</v>
      </c>
    </row>
    <row r="61" spans="1:46" x14ac:dyDescent="0.25">
      <c r="A61" s="50">
        <v>2026</v>
      </c>
      <c r="B61" s="50">
        <v>10353</v>
      </c>
      <c r="C61" s="52" t="s">
        <v>1829</v>
      </c>
      <c r="D61" s="52" t="s">
        <v>1873</v>
      </c>
      <c r="E61" s="52" t="s">
        <v>1874</v>
      </c>
      <c r="F61" s="52" t="s">
        <v>1875</v>
      </c>
      <c r="G61" s="52" t="s">
        <v>1876</v>
      </c>
      <c r="H61" s="52" t="s">
        <v>1877</v>
      </c>
      <c r="I61" s="52" t="s">
        <v>1878</v>
      </c>
      <c r="J61" s="52" t="s">
        <v>1760</v>
      </c>
      <c r="K61" s="52" t="s">
        <v>1760</v>
      </c>
      <c r="L61" s="52" t="s">
        <v>1836</v>
      </c>
      <c r="M61" s="52" t="s">
        <v>1837</v>
      </c>
      <c r="N61" s="52" t="s">
        <v>1838</v>
      </c>
      <c r="O61" s="52" t="s">
        <v>1879</v>
      </c>
      <c r="P61" s="52" t="s">
        <v>1880</v>
      </c>
      <c r="Q61" s="52" t="s">
        <v>1881</v>
      </c>
      <c r="R61" s="52" t="s">
        <v>1882</v>
      </c>
      <c r="S61" s="52" t="s">
        <v>1883</v>
      </c>
      <c r="T61" s="52" t="s">
        <v>1884</v>
      </c>
      <c r="U61" s="52" t="s">
        <v>1760</v>
      </c>
      <c r="V61" s="52" t="s">
        <v>1741</v>
      </c>
      <c r="W61" s="52" t="s">
        <v>1742</v>
      </c>
      <c r="X61" s="52" t="s">
        <v>1885</v>
      </c>
      <c r="Y61" s="52" t="s">
        <v>1886</v>
      </c>
      <c r="Z61" s="52" t="s">
        <v>1743</v>
      </c>
      <c r="AA61" s="52" t="s">
        <v>1760</v>
      </c>
      <c r="AB61" s="52" t="s">
        <v>1887</v>
      </c>
      <c r="AC61" s="52" t="s">
        <v>1848</v>
      </c>
      <c r="AD61" s="52" t="s">
        <v>1888</v>
      </c>
      <c r="AE61" s="50">
        <v>2571</v>
      </c>
      <c r="AF61" s="52" t="s">
        <v>1219</v>
      </c>
      <c r="AG61" s="52" t="s">
        <v>1889</v>
      </c>
      <c r="AH61" s="52" t="s">
        <v>1890</v>
      </c>
      <c r="AI61" s="52" t="s">
        <v>1891</v>
      </c>
      <c r="AJ61" s="52" t="s">
        <v>1852</v>
      </c>
      <c r="AK61" s="52" t="s">
        <v>1838</v>
      </c>
      <c r="AL61" s="52" t="s">
        <v>1838</v>
      </c>
      <c r="AM61" s="52" t="s">
        <v>1838</v>
      </c>
      <c r="AN61" s="52" t="s">
        <v>1853</v>
      </c>
      <c r="AO61" s="52" t="s">
        <v>1854</v>
      </c>
      <c r="AP61" s="52" t="s">
        <v>1855</v>
      </c>
      <c r="AQ61" s="50">
        <v>4</v>
      </c>
      <c r="AR61" s="50">
        <v>19</v>
      </c>
      <c r="AS61" s="52" t="s">
        <v>1892</v>
      </c>
      <c r="AT61" s="52" t="s">
        <v>1880</v>
      </c>
    </row>
    <row r="62" spans="1:46" x14ac:dyDescent="0.25">
      <c r="A62" s="50">
        <v>2026</v>
      </c>
      <c r="B62" s="50">
        <v>11516</v>
      </c>
      <c r="C62" s="52" t="s">
        <v>1829</v>
      </c>
      <c r="D62" s="52" t="s">
        <v>1873</v>
      </c>
      <c r="E62" s="52" t="s">
        <v>2762</v>
      </c>
      <c r="F62" s="52" t="s">
        <v>2763</v>
      </c>
      <c r="G62" s="52" t="s">
        <v>1833</v>
      </c>
      <c r="H62" s="52" t="s">
        <v>2764</v>
      </c>
      <c r="I62" s="52" t="s">
        <v>2765</v>
      </c>
      <c r="J62" s="52" t="s">
        <v>1763</v>
      </c>
      <c r="K62" s="52" t="s">
        <v>1763</v>
      </c>
      <c r="L62" s="52" t="s">
        <v>1836</v>
      </c>
      <c r="M62" s="52" t="s">
        <v>1837</v>
      </c>
      <c r="N62" s="52" t="s">
        <v>1838</v>
      </c>
      <c r="O62" s="52" t="s">
        <v>2766</v>
      </c>
      <c r="P62" s="52" t="s">
        <v>2767</v>
      </c>
      <c r="Q62" s="52" t="s">
        <v>2768</v>
      </c>
      <c r="R62" s="52" t="s">
        <v>2610</v>
      </c>
      <c r="S62" s="52" t="s">
        <v>2769</v>
      </c>
      <c r="T62" s="52" t="s">
        <v>2333</v>
      </c>
      <c r="U62" s="52" t="s">
        <v>1763</v>
      </c>
      <c r="V62" s="52" t="s">
        <v>1403</v>
      </c>
      <c r="W62" s="52" t="s">
        <v>2330</v>
      </c>
      <c r="X62" s="52" t="s">
        <v>2331</v>
      </c>
      <c r="Y62" s="52" t="s">
        <v>2332</v>
      </c>
      <c r="Z62" s="52" t="s">
        <v>2333</v>
      </c>
      <c r="AA62" s="52" t="s">
        <v>1763</v>
      </c>
      <c r="AB62" s="52" t="s">
        <v>2770</v>
      </c>
      <c r="AC62" s="52" t="s">
        <v>2024</v>
      </c>
      <c r="AD62" s="52" t="s">
        <v>2771</v>
      </c>
      <c r="AE62" s="50">
        <v>2543</v>
      </c>
      <c r="AF62" s="52" t="s">
        <v>1287</v>
      </c>
      <c r="AG62" s="52" t="s">
        <v>1870</v>
      </c>
      <c r="AH62" s="52" t="s">
        <v>2772</v>
      </c>
      <c r="AI62" s="52" t="s">
        <v>2773</v>
      </c>
      <c r="AJ62" s="52" t="s">
        <v>1852</v>
      </c>
      <c r="AK62" s="52" t="s">
        <v>1838</v>
      </c>
      <c r="AL62" s="52" t="s">
        <v>1838</v>
      </c>
      <c r="AM62" s="52" t="s">
        <v>1838</v>
      </c>
      <c r="AN62" s="52" t="s">
        <v>1853</v>
      </c>
      <c r="AO62" s="52" t="s">
        <v>1854</v>
      </c>
      <c r="AP62" s="52" t="s">
        <v>1855</v>
      </c>
      <c r="AQ62" s="50">
        <v>4</v>
      </c>
      <c r="AR62" s="50">
        <v>19</v>
      </c>
      <c r="AS62" s="52" t="s">
        <v>1856</v>
      </c>
      <c r="AT62" s="52" t="s">
        <v>2767</v>
      </c>
    </row>
    <row r="63" spans="1:46" x14ac:dyDescent="0.25">
      <c r="A63" s="50">
        <v>2026</v>
      </c>
      <c r="B63" s="50">
        <v>11462</v>
      </c>
      <c r="C63" s="52" t="s">
        <v>1829</v>
      </c>
      <c r="D63" s="52" t="s">
        <v>1873</v>
      </c>
      <c r="E63" s="52" t="s">
        <v>2351</v>
      </c>
      <c r="F63" s="52" t="s">
        <v>2352</v>
      </c>
      <c r="G63" s="52" t="s">
        <v>1833</v>
      </c>
      <c r="H63" s="52" t="s">
        <v>2339</v>
      </c>
      <c r="I63" s="52" t="s">
        <v>2353</v>
      </c>
      <c r="J63" s="52" t="s">
        <v>2354</v>
      </c>
      <c r="K63" s="52" t="s">
        <v>2272</v>
      </c>
      <c r="L63" s="52" t="s">
        <v>1952</v>
      </c>
      <c r="M63" s="52" t="s">
        <v>1837</v>
      </c>
      <c r="N63" s="52" t="s">
        <v>1838</v>
      </c>
      <c r="O63" s="52" t="s">
        <v>2355</v>
      </c>
      <c r="P63" s="52" t="s">
        <v>2356</v>
      </c>
      <c r="Q63" s="52" t="s">
        <v>2357</v>
      </c>
      <c r="R63" s="52" t="s">
        <v>1889</v>
      </c>
      <c r="S63" s="52" t="s">
        <v>2358</v>
      </c>
      <c r="T63" s="52" t="s">
        <v>2359</v>
      </c>
      <c r="U63" s="52" t="s">
        <v>1763</v>
      </c>
      <c r="V63" s="52" t="s">
        <v>1423</v>
      </c>
      <c r="W63" s="52" t="s">
        <v>1424</v>
      </c>
      <c r="X63" s="52" t="s">
        <v>2179</v>
      </c>
      <c r="Y63" s="52" t="s">
        <v>2180</v>
      </c>
      <c r="Z63" s="52" t="s">
        <v>2181</v>
      </c>
      <c r="AA63" s="52" t="s">
        <v>1763</v>
      </c>
      <c r="AB63" s="52" t="s">
        <v>2360</v>
      </c>
      <c r="AC63" s="52" t="s">
        <v>1848</v>
      </c>
      <c r="AD63" s="52" t="s">
        <v>2361</v>
      </c>
      <c r="AE63" s="50">
        <v>2568</v>
      </c>
      <c r="AF63" s="52" t="s">
        <v>1273</v>
      </c>
      <c r="AG63" s="52" t="s">
        <v>1870</v>
      </c>
      <c r="AH63" s="52" t="s">
        <v>2362</v>
      </c>
      <c r="AI63" s="52" t="s">
        <v>2363</v>
      </c>
      <c r="AJ63" s="52" t="s">
        <v>1852</v>
      </c>
      <c r="AK63" s="52" t="s">
        <v>1838</v>
      </c>
      <c r="AL63" s="52" t="s">
        <v>1838</v>
      </c>
      <c r="AM63" s="52" t="s">
        <v>1838</v>
      </c>
      <c r="AN63" s="52" t="s">
        <v>1853</v>
      </c>
      <c r="AO63" s="52" t="s">
        <v>1854</v>
      </c>
      <c r="AP63" s="52" t="s">
        <v>1855</v>
      </c>
      <c r="AQ63" s="50">
        <v>4</v>
      </c>
      <c r="AR63" s="50">
        <v>19</v>
      </c>
      <c r="AS63" s="52" t="s">
        <v>1892</v>
      </c>
      <c r="AT63" s="52" t="s">
        <v>2356</v>
      </c>
    </row>
    <row r="64" spans="1:46" x14ac:dyDescent="0.25">
      <c r="A64" s="50">
        <v>2026</v>
      </c>
      <c r="B64" s="50">
        <v>11872</v>
      </c>
      <c r="C64" s="52" t="s">
        <v>1829</v>
      </c>
      <c r="D64" s="52" t="s">
        <v>1830</v>
      </c>
      <c r="E64" s="52" t="s">
        <v>2877</v>
      </c>
      <c r="F64" s="52" t="s">
        <v>2878</v>
      </c>
      <c r="G64" s="52" t="s">
        <v>1833</v>
      </c>
      <c r="H64" s="52" t="s">
        <v>2879</v>
      </c>
      <c r="I64" s="52" t="s">
        <v>2880</v>
      </c>
      <c r="J64" s="52" t="s">
        <v>1763</v>
      </c>
      <c r="K64" s="52" t="s">
        <v>1763</v>
      </c>
      <c r="L64" s="52" t="s">
        <v>2366</v>
      </c>
      <c r="M64" s="52" t="s">
        <v>1837</v>
      </c>
      <c r="N64" s="52" t="s">
        <v>1838</v>
      </c>
      <c r="O64" s="52" t="s">
        <v>2881</v>
      </c>
      <c r="P64" s="52" t="s">
        <v>2882</v>
      </c>
      <c r="Q64" s="52" t="s">
        <v>2883</v>
      </c>
      <c r="R64" s="52" t="s">
        <v>2884</v>
      </c>
      <c r="S64" s="52" t="s">
        <v>2885</v>
      </c>
      <c r="T64" s="52" t="s">
        <v>2172</v>
      </c>
      <c r="U64" s="52" t="s">
        <v>1763</v>
      </c>
      <c r="V64" s="52" t="s">
        <v>1423</v>
      </c>
      <c r="W64" s="52" t="s">
        <v>1424</v>
      </c>
      <c r="X64" s="52" t="s">
        <v>2179</v>
      </c>
      <c r="Y64" s="52" t="s">
        <v>2180</v>
      </c>
      <c r="Z64" s="52" t="s">
        <v>2181</v>
      </c>
      <c r="AA64" s="52" t="s">
        <v>1763</v>
      </c>
      <c r="AB64" s="52" t="s">
        <v>2886</v>
      </c>
      <c r="AC64" s="52" t="s">
        <v>1848</v>
      </c>
      <c r="AD64" s="52" t="s">
        <v>2887</v>
      </c>
      <c r="AE64" s="50">
        <v>2523</v>
      </c>
      <c r="AF64" s="52" t="s">
        <v>1254</v>
      </c>
      <c r="AG64" s="52" t="s">
        <v>1870</v>
      </c>
      <c r="AH64" s="52" t="s">
        <v>2888</v>
      </c>
      <c r="AI64" s="52" t="s">
        <v>2186</v>
      </c>
      <c r="AJ64" s="52" t="s">
        <v>1852</v>
      </c>
      <c r="AK64" s="52" t="s">
        <v>1838</v>
      </c>
      <c r="AL64" s="52" t="s">
        <v>1838</v>
      </c>
      <c r="AM64" s="52" t="s">
        <v>1838</v>
      </c>
      <c r="AN64" s="52" t="s">
        <v>1853</v>
      </c>
      <c r="AO64" s="52" t="s">
        <v>1854</v>
      </c>
      <c r="AP64" s="52" t="s">
        <v>1855</v>
      </c>
      <c r="AQ64" s="50">
        <v>4</v>
      </c>
      <c r="AR64" s="50">
        <v>19</v>
      </c>
      <c r="AS64" s="52" t="s">
        <v>1856</v>
      </c>
      <c r="AT64" s="52" t="s">
        <v>2889</v>
      </c>
    </row>
    <row r="65" spans="1:46" x14ac:dyDescent="0.25">
      <c r="A65" s="50">
        <v>2026</v>
      </c>
      <c r="B65" s="50">
        <v>11873</v>
      </c>
      <c r="C65" s="52" t="s">
        <v>1829</v>
      </c>
      <c r="D65" s="52" t="s">
        <v>1830</v>
      </c>
      <c r="E65" s="52" t="s">
        <v>2877</v>
      </c>
      <c r="F65" s="52" t="s">
        <v>2878</v>
      </c>
      <c r="G65" s="52" t="s">
        <v>1833</v>
      </c>
      <c r="H65" s="52" t="s">
        <v>2879</v>
      </c>
      <c r="I65" s="52" t="s">
        <v>2880</v>
      </c>
      <c r="J65" s="52" t="s">
        <v>1763</v>
      </c>
      <c r="K65" s="52" t="s">
        <v>1763</v>
      </c>
      <c r="L65" s="52" t="s">
        <v>2366</v>
      </c>
      <c r="M65" s="52" t="s">
        <v>1837</v>
      </c>
      <c r="N65" s="52" t="s">
        <v>1838</v>
      </c>
      <c r="O65" s="52" t="s">
        <v>2881</v>
      </c>
      <c r="P65" s="52" t="s">
        <v>2882</v>
      </c>
      <c r="Q65" s="52" t="s">
        <v>2883</v>
      </c>
      <c r="R65" s="52" t="s">
        <v>2884</v>
      </c>
      <c r="S65" s="52" t="s">
        <v>2885</v>
      </c>
      <c r="T65" s="52" t="s">
        <v>2172</v>
      </c>
      <c r="U65" s="52" t="s">
        <v>1763</v>
      </c>
      <c r="V65" s="52" t="s">
        <v>1423</v>
      </c>
      <c r="W65" s="52" t="s">
        <v>1424</v>
      </c>
      <c r="X65" s="52" t="s">
        <v>2179</v>
      </c>
      <c r="Y65" s="52" t="s">
        <v>2180</v>
      </c>
      <c r="Z65" s="52" t="s">
        <v>2181</v>
      </c>
      <c r="AA65" s="52" t="s">
        <v>1763</v>
      </c>
      <c r="AB65" s="52" t="s">
        <v>2886</v>
      </c>
      <c r="AC65" s="52" t="s">
        <v>1848</v>
      </c>
      <c r="AD65" s="52" t="s">
        <v>2887</v>
      </c>
      <c r="AE65" s="50">
        <v>2523</v>
      </c>
      <c r="AF65" s="52" t="s">
        <v>1254</v>
      </c>
      <c r="AG65" s="52" t="s">
        <v>1870</v>
      </c>
      <c r="AH65" s="52" t="s">
        <v>2888</v>
      </c>
      <c r="AI65" s="52" t="s">
        <v>2186</v>
      </c>
      <c r="AJ65" s="52" t="s">
        <v>1852</v>
      </c>
      <c r="AK65" s="52" t="s">
        <v>1838</v>
      </c>
      <c r="AL65" s="52" t="s">
        <v>1838</v>
      </c>
      <c r="AM65" s="52" t="s">
        <v>1838</v>
      </c>
      <c r="AN65" s="52" t="s">
        <v>1853</v>
      </c>
      <c r="AO65" s="52" t="s">
        <v>1854</v>
      </c>
      <c r="AP65" s="52" t="s">
        <v>1855</v>
      </c>
      <c r="AQ65" s="50">
        <v>4</v>
      </c>
      <c r="AR65" s="50">
        <v>19</v>
      </c>
      <c r="AS65" s="52" t="s">
        <v>1856</v>
      </c>
      <c r="AT65" s="52" t="s">
        <v>2889</v>
      </c>
    </row>
    <row r="66" spans="1:46" x14ac:dyDescent="0.25">
      <c r="A66" s="50">
        <v>2026</v>
      </c>
      <c r="B66" s="50">
        <v>11874</v>
      </c>
      <c r="C66" s="52" t="s">
        <v>1829</v>
      </c>
      <c r="D66" s="52" t="s">
        <v>1873</v>
      </c>
      <c r="E66" s="52" t="s">
        <v>2877</v>
      </c>
      <c r="F66" s="52" t="s">
        <v>2878</v>
      </c>
      <c r="G66" s="52" t="s">
        <v>1833</v>
      </c>
      <c r="H66" s="52" t="s">
        <v>2879</v>
      </c>
      <c r="I66" s="52" t="s">
        <v>2880</v>
      </c>
      <c r="J66" s="52" t="s">
        <v>1763</v>
      </c>
      <c r="K66" s="52" t="s">
        <v>1763</v>
      </c>
      <c r="L66" s="52" t="s">
        <v>2366</v>
      </c>
      <c r="M66" s="52" t="s">
        <v>1837</v>
      </c>
      <c r="N66" s="52" t="s">
        <v>1838</v>
      </c>
      <c r="O66" s="52" t="s">
        <v>2881</v>
      </c>
      <c r="P66" s="52" t="s">
        <v>2890</v>
      </c>
      <c r="Q66" s="52" t="s">
        <v>2891</v>
      </c>
      <c r="R66" s="52" t="s">
        <v>2892</v>
      </c>
      <c r="S66" s="52" t="s">
        <v>2885</v>
      </c>
      <c r="T66" s="52" t="s">
        <v>2893</v>
      </c>
      <c r="U66" s="52" t="s">
        <v>1763</v>
      </c>
      <c r="V66" s="52" t="s">
        <v>1423</v>
      </c>
      <c r="W66" s="52" t="s">
        <v>1424</v>
      </c>
      <c r="X66" s="52" t="s">
        <v>2179</v>
      </c>
      <c r="Y66" s="52" t="s">
        <v>2180</v>
      </c>
      <c r="Z66" s="52" t="s">
        <v>2181</v>
      </c>
      <c r="AA66" s="52" t="s">
        <v>1763</v>
      </c>
      <c r="AB66" s="52" t="s">
        <v>2894</v>
      </c>
      <c r="AC66" s="52" t="s">
        <v>1848</v>
      </c>
      <c r="AD66" s="52" t="s">
        <v>2895</v>
      </c>
      <c r="AE66" s="50">
        <v>2523</v>
      </c>
      <c r="AF66" s="52" t="s">
        <v>1254</v>
      </c>
      <c r="AG66" s="52" t="s">
        <v>1849</v>
      </c>
      <c r="AH66" s="52" t="s">
        <v>2888</v>
      </c>
      <c r="AI66" s="52" t="s">
        <v>2896</v>
      </c>
      <c r="AJ66" s="52" t="s">
        <v>1852</v>
      </c>
      <c r="AK66" s="52" t="s">
        <v>1838</v>
      </c>
      <c r="AL66" s="52" t="s">
        <v>1838</v>
      </c>
      <c r="AM66" s="52" t="s">
        <v>1838</v>
      </c>
      <c r="AN66" s="52" t="s">
        <v>1853</v>
      </c>
      <c r="AO66" s="52" t="s">
        <v>1854</v>
      </c>
      <c r="AP66" s="52" t="s">
        <v>1855</v>
      </c>
      <c r="AQ66" s="50">
        <v>4</v>
      </c>
      <c r="AR66" s="50">
        <v>19</v>
      </c>
      <c r="AS66" s="52" t="s">
        <v>1856</v>
      </c>
      <c r="AT66" s="52" t="s">
        <v>2889</v>
      </c>
    </row>
    <row r="67" spans="1:46" x14ac:dyDescent="0.25">
      <c r="A67" s="50">
        <v>2026</v>
      </c>
      <c r="B67" s="50">
        <v>11875</v>
      </c>
      <c r="C67" s="52" t="s">
        <v>1829</v>
      </c>
      <c r="D67" s="52" t="s">
        <v>1873</v>
      </c>
      <c r="E67" s="52" t="s">
        <v>2877</v>
      </c>
      <c r="F67" s="52" t="s">
        <v>2878</v>
      </c>
      <c r="G67" s="52" t="s">
        <v>1833</v>
      </c>
      <c r="H67" s="52" t="s">
        <v>2879</v>
      </c>
      <c r="I67" s="52" t="s">
        <v>2880</v>
      </c>
      <c r="J67" s="52" t="s">
        <v>1763</v>
      </c>
      <c r="K67" s="52" t="s">
        <v>1763</v>
      </c>
      <c r="L67" s="52" t="s">
        <v>2366</v>
      </c>
      <c r="M67" s="52" t="s">
        <v>1837</v>
      </c>
      <c r="N67" s="52" t="s">
        <v>1838</v>
      </c>
      <c r="O67" s="52" t="s">
        <v>2881</v>
      </c>
      <c r="P67" s="52" t="s">
        <v>2890</v>
      </c>
      <c r="Q67" s="52" t="s">
        <v>2891</v>
      </c>
      <c r="R67" s="52" t="s">
        <v>2892</v>
      </c>
      <c r="S67" s="52" t="s">
        <v>2885</v>
      </c>
      <c r="T67" s="52" t="s">
        <v>2893</v>
      </c>
      <c r="U67" s="52" t="s">
        <v>1763</v>
      </c>
      <c r="V67" s="52" t="s">
        <v>1423</v>
      </c>
      <c r="W67" s="52" t="s">
        <v>1424</v>
      </c>
      <c r="X67" s="52" t="s">
        <v>2179</v>
      </c>
      <c r="Y67" s="52" t="s">
        <v>2180</v>
      </c>
      <c r="Z67" s="52" t="s">
        <v>2181</v>
      </c>
      <c r="AA67" s="52" t="s">
        <v>1763</v>
      </c>
      <c r="AB67" s="52" t="s">
        <v>2894</v>
      </c>
      <c r="AC67" s="52" t="s">
        <v>1848</v>
      </c>
      <c r="AD67" s="52" t="s">
        <v>2895</v>
      </c>
      <c r="AE67" s="50">
        <v>2523</v>
      </c>
      <c r="AF67" s="52" t="s">
        <v>1254</v>
      </c>
      <c r="AG67" s="52" t="s">
        <v>1849</v>
      </c>
      <c r="AH67" s="52" t="s">
        <v>2888</v>
      </c>
      <c r="AI67" s="52" t="s">
        <v>2896</v>
      </c>
      <c r="AJ67" s="52" t="s">
        <v>1852</v>
      </c>
      <c r="AK67" s="52" t="s">
        <v>1838</v>
      </c>
      <c r="AL67" s="52" t="s">
        <v>1838</v>
      </c>
      <c r="AM67" s="52" t="s">
        <v>1838</v>
      </c>
      <c r="AN67" s="52" t="s">
        <v>1853</v>
      </c>
      <c r="AO67" s="52" t="s">
        <v>1854</v>
      </c>
      <c r="AP67" s="52" t="s">
        <v>1855</v>
      </c>
      <c r="AQ67" s="50">
        <v>4</v>
      </c>
      <c r="AR67" s="50">
        <v>19</v>
      </c>
      <c r="AS67" s="52" t="s">
        <v>1856</v>
      </c>
      <c r="AT67" s="52" t="s">
        <v>2889</v>
      </c>
    </row>
    <row r="68" spans="1:46" x14ac:dyDescent="0.25">
      <c r="A68" s="50">
        <v>2026</v>
      </c>
      <c r="B68" s="50">
        <v>11595</v>
      </c>
      <c r="C68" s="52" t="s">
        <v>2121</v>
      </c>
      <c r="D68" s="52" t="s">
        <v>1873</v>
      </c>
      <c r="E68" s="52" t="s">
        <v>2450</v>
      </c>
      <c r="F68" s="52" t="s">
        <v>2451</v>
      </c>
      <c r="G68" s="52" t="s">
        <v>1833</v>
      </c>
      <c r="H68" s="52" t="s">
        <v>2452</v>
      </c>
      <c r="I68" s="52" t="s">
        <v>2419</v>
      </c>
      <c r="J68" s="52" t="s">
        <v>2394</v>
      </c>
      <c r="K68" s="52" t="s">
        <v>2394</v>
      </c>
      <c r="L68" s="52" t="s">
        <v>1912</v>
      </c>
      <c r="M68" s="52" t="s">
        <v>1837</v>
      </c>
      <c r="N68" s="52" t="s">
        <v>1838</v>
      </c>
      <c r="O68" s="52" t="s">
        <v>2453</v>
      </c>
      <c r="P68" s="52" t="s">
        <v>2454</v>
      </c>
      <c r="Q68" s="52" t="s">
        <v>2455</v>
      </c>
      <c r="R68" s="52" t="s">
        <v>2456</v>
      </c>
      <c r="S68" s="52" t="s">
        <v>2457</v>
      </c>
      <c r="T68" s="52" t="s">
        <v>2419</v>
      </c>
      <c r="U68" s="52" t="s">
        <v>2394</v>
      </c>
      <c r="V68" s="52" t="s">
        <v>2401</v>
      </c>
      <c r="W68" s="52" t="s">
        <v>2402</v>
      </c>
      <c r="X68" s="52" t="s">
        <v>2403</v>
      </c>
      <c r="Y68" s="52" t="s">
        <v>2404</v>
      </c>
      <c r="Z68" s="52" t="s">
        <v>2405</v>
      </c>
      <c r="AA68" s="52" t="s">
        <v>2394</v>
      </c>
      <c r="AB68" s="52" t="s">
        <v>1838</v>
      </c>
      <c r="AC68" s="52" t="s">
        <v>1848</v>
      </c>
      <c r="AD68" s="52" t="s">
        <v>2459</v>
      </c>
      <c r="AE68" s="50">
        <v>2606</v>
      </c>
      <c r="AF68" s="52" t="s">
        <v>1312</v>
      </c>
      <c r="AG68" s="52" t="s">
        <v>1849</v>
      </c>
      <c r="AH68" s="52" t="s">
        <v>2422</v>
      </c>
      <c r="AI68" s="52" t="s">
        <v>2408</v>
      </c>
      <c r="AJ68" s="52" t="s">
        <v>1852</v>
      </c>
      <c r="AK68" s="52" t="s">
        <v>1838</v>
      </c>
      <c r="AL68" s="52" t="s">
        <v>1838</v>
      </c>
      <c r="AM68" s="52" t="s">
        <v>1838</v>
      </c>
      <c r="AN68" s="52" t="s">
        <v>1853</v>
      </c>
      <c r="AO68" s="52" t="s">
        <v>1854</v>
      </c>
      <c r="AP68" s="52" t="s">
        <v>1855</v>
      </c>
      <c r="AQ68" s="50">
        <v>4</v>
      </c>
      <c r="AR68" s="50">
        <v>19</v>
      </c>
      <c r="AS68" s="52" t="s">
        <v>2388</v>
      </c>
      <c r="AT68" s="52" t="s">
        <v>2458</v>
      </c>
    </row>
    <row r="69" spans="1:46" x14ac:dyDescent="0.25">
      <c r="A69" s="50">
        <v>2026</v>
      </c>
      <c r="B69" s="50">
        <v>10630</v>
      </c>
      <c r="C69" s="52" t="s">
        <v>1829</v>
      </c>
      <c r="D69" s="52" t="s">
        <v>1873</v>
      </c>
      <c r="E69" s="52" t="s">
        <v>2054</v>
      </c>
      <c r="F69" s="52" t="s">
        <v>2055</v>
      </c>
      <c r="G69" s="52" t="s">
        <v>1833</v>
      </c>
      <c r="H69" s="52" t="s">
        <v>2056</v>
      </c>
      <c r="I69" s="52" t="s">
        <v>1931</v>
      </c>
      <c r="J69" s="52" t="s">
        <v>1763</v>
      </c>
      <c r="K69" s="52" t="s">
        <v>1763</v>
      </c>
      <c r="L69" s="52" t="s">
        <v>1836</v>
      </c>
      <c r="M69" s="52" t="s">
        <v>1837</v>
      </c>
      <c r="N69" s="52" t="s">
        <v>1838</v>
      </c>
      <c r="O69" s="52" t="s">
        <v>2057</v>
      </c>
      <c r="P69" s="52" t="s">
        <v>2058</v>
      </c>
      <c r="Q69" s="52" t="s">
        <v>2059</v>
      </c>
      <c r="R69" s="52" t="s">
        <v>1946</v>
      </c>
      <c r="S69" s="52" t="s">
        <v>1846</v>
      </c>
      <c r="T69" s="52" t="s">
        <v>1847</v>
      </c>
      <c r="U69" s="52" t="s">
        <v>1763</v>
      </c>
      <c r="V69" s="52" t="s">
        <v>1411</v>
      </c>
      <c r="W69" s="52" t="s">
        <v>1412</v>
      </c>
      <c r="X69" s="52" t="s">
        <v>1845</v>
      </c>
      <c r="Y69" s="52" t="s">
        <v>1846</v>
      </c>
      <c r="Z69" s="52" t="s">
        <v>1847</v>
      </c>
      <c r="AA69" s="52" t="s">
        <v>1763</v>
      </c>
      <c r="AB69" s="52" t="s">
        <v>1838</v>
      </c>
      <c r="AC69" s="52" t="s">
        <v>1848</v>
      </c>
      <c r="AD69" s="52" t="s">
        <v>1277</v>
      </c>
      <c r="AE69" s="50">
        <v>2595</v>
      </c>
      <c r="AF69" s="52" t="s">
        <v>1277</v>
      </c>
      <c r="AG69" s="52" t="s">
        <v>1849</v>
      </c>
      <c r="AH69" s="52" t="s">
        <v>2060</v>
      </c>
      <c r="AI69" s="52" t="s">
        <v>2061</v>
      </c>
      <c r="AJ69" s="52" t="s">
        <v>1852</v>
      </c>
      <c r="AK69" s="52" t="s">
        <v>1838</v>
      </c>
      <c r="AL69" s="52" t="s">
        <v>1838</v>
      </c>
      <c r="AM69" s="52" t="s">
        <v>1838</v>
      </c>
      <c r="AN69" s="52" t="s">
        <v>1853</v>
      </c>
      <c r="AO69" s="52" t="s">
        <v>1854</v>
      </c>
      <c r="AP69" s="52" t="s">
        <v>1855</v>
      </c>
      <c r="AQ69" s="50">
        <v>4</v>
      </c>
      <c r="AR69" s="50">
        <v>19</v>
      </c>
      <c r="AS69" s="52" t="s">
        <v>1856</v>
      </c>
      <c r="AT69" s="52" t="s">
        <v>2058</v>
      </c>
    </row>
    <row r="70" spans="1:46" x14ac:dyDescent="0.25">
      <c r="A70" s="50">
        <v>2026</v>
      </c>
      <c r="B70" s="50">
        <v>11746</v>
      </c>
      <c r="C70" s="52" t="s">
        <v>1829</v>
      </c>
      <c r="D70" s="52" t="s">
        <v>1873</v>
      </c>
      <c r="E70" s="52" t="s">
        <v>2603</v>
      </c>
      <c r="F70" s="52" t="s">
        <v>2604</v>
      </c>
      <c r="G70" s="52" t="s">
        <v>1833</v>
      </c>
      <c r="H70" s="52" t="s">
        <v>2605</v>
      </c>
      <c r="I70" s="52" t="s">
        <v>2606</v>
      </c>
      <c r="J70" s="52" t="s">
        <v>1763</v>
      </c>
      <c r="K70" s="52" t="s">
        <v>1763</v>
      </c>
      <c r="L70" s="52" t="s">
        <v>2366</v>
      </c>
      <c r="M70" s="52" t="s">
        <v>1837</v>
      </c>
      <c r="N70" s="52" t="s">
        <v>1838</v>
      </c>
      <c r="O70" s="52" t="s">
        <v>2607</v>
      </c>
      <c r="P70" s="52" t="s">
        <v>2608</v>
      </c>
      <c r="Q70" s="52" t="s">
        <v>2609</v>
      </c>
      <c r="R70" s="52" t="s">
        <v>2610</v>
      </c>
      <c r="S70" s="52" t="s">
        <v>2611</v>
      </c>
      <c r="T70" s="52" t="s">
        <v>2612</v>
      </c>
      <c r="U70" s="52" t="s">
        <v>1763</v>
      </c>
      <c r="V70" s="52" t="s">
        <v>1403</v>
      </c>
      <c r="W70" s="52" t="s">
        <v>2330</v>
      </c>
      <c r="X70" s="52" t="s">
        <v>2613</v>
      </c>
      <c r="Y70" s="52" t="s">
        <v>2614</v>
      </c>
      <c r="Z70" s="52" t="s">
        <v>2333</v>
      </c>
      <c r="AA70" s="52" t="s">
        <v>1763</v>
      </c>
      <c r="AB70" s="52" t="s">
        <v>2615</v>
      </c>
      <c r="AC70" s="52" t="s">
        <v>1848</v>
      </c>
      <c r="AD70" s="52" t="s">
        <v>2616</v>
      </c>
      <c r="AE70" s="50">
        <v>2595</v>
      </c>
      <c r="AF70" s="52" t="s">
        <v>1277</v>
      </c>
      <c r="AG70" s="52" t="s">
        <v>1849</v>
      </c>
      <c r="AH70" s="52" t="s">
        <v>2617</v>
      </c>
      <c r="AI70" s="52" t="s">
        <v>2618</v>
      </c>
      <c r="AJ70" s="52" t="s">
        <v>1852</v>
      </c>
      <c r="AK70" s="52" t="s">
        <v>1838</v>
      </c>
      <c r="AL70" s="52" t="s">
        <v>1838</v>
      </c>
      <c r="AM70" s="52" t="s">
        <v>1838</v>
      </c>
      <c r="AN70" s="52" t="s">
        <v>1853</v>
      </c>
      <c r="AO70" s="52" t="s">
        <v>1854</v>
      </c>
      <c r="AP70" s="52" t="s">
        <v>1855</v>
      </c>
      <c r="AQ70" s="50">
        <v>4</v>
      </c>
      <c r="AR70" s="50">
        <v>19</v>
      </c>
      <c r="AS70" s="52" t="s">
        <v>1892</v>
      </c>
      <c r="AT70" s="52" t="s">
        <v>2619</v>
      </c>
    </row>
    <row r="71" spans="1:46" x14ac:dyDescent="0.25">
      <c r="A71" s="50">
        <v>2026</v>
      </c>
      <c r="B71" s="50">
        <v>11422</v>
      </c>
      <c r="C71" s="52" t="s">
        <v>1829</v>
      </c>
      <c r="D71" s="52" t="s">
        <v>1873</v>
      </c>
      <c r="E71" s="52" t="s">
        <v>2320</v>
      </c>
      <c r="F71" s="52" t="s">
        <v>2321</v>
      </c>
      <c r="G71" s="52" t="s">
        <v>1833</v>
      </c>
      <c r="H71" s="52" t="s">
        <v>2322</v>
      </c>
      <c r="I71" s="52" t="s">
        <v>2323</v>
      </c>
      <c r="J71" s="52" t="s">
        <v>1763</v>
      </c>
      <c r="K71" s="52" t="s">
        <v>1763</v>
      </c>
      <c r="L71" s="52" t="s">
        <v>1836</v>
      </c>
      <c r="M71" s="52" t="s">
        <v>1837</v>
      </c>
      <c r="N71" s="52" t="s">
        <v>1838</v>
      </c>
      <c r="O71" s="52" t="s">
        <v>2324</v>
      </c>
      <c r="P71" s="52" t="s">
        <v>2325</v>
      </c>
      <c r="Q71" s="52" t="s">
        <v>2326</v>
      </c>
      <c r="R71" s="52" t="s">
        <v>2327</v>
      </c>
      <c r="S71" s="52" t="s">
        <v>2328</v>
      </c>
      <c r="T71" s="52" t="s">
        <v>2329</v>
      </c>
      <c r="U71" s="52" t="s">
        <v>1763</v>
      </c>
      <c r="V71" s="52" t="s">
        <v>1403</v>
      </c>
      <c r="W71" s="52" t="s">
        <v>2330</v>
      </c>
      <c r="X71" s="52" t="s">
        <v>2331</v>
      </c>
      <c r="Y71" s="52" t="s">
        <v>2332</v>
      </c>
      <c r="Z71" s="52" t="s">
        <v>2333</v>
      </c>
      <c r="AA71" s="52" t="s">
        <v>1763</v>
      </c>
      <c r="AB71" s="52" t="s">
        <v>2334</v>
      </c>
      <c r="AC71" s="52" t="s">
        <v>2024</v>
      </c>
      <c r="AD71" s="52" t="s">
        <v>2335</v>
      </c>
      <c r="AE71" s="50">
        <v>2605</v>
      </c>
      <c r="AF71" s="52" t="s">
        <v>2336</v>
      </c>
      <c r="AG71" s="52" t="s">
        <v>1849</v>
      </c>
      <c r="AH71" s="52" t="s">
        <v>2337</v>
      </c>
      <c r="AI71" s="52" t="s">
        <v>2338</v>
      </c>
      <c r="AJ71" s="52" t="s">
        <v>1852</v>
      </c>
      <c r="AK71" s="52" t="s">
        <v>1838</v>
      </c>
      <c r="AL71" s="52" t="s">
        <v>1838</v>
      </c>
      <c r="AM71" s="52" t="s">
        <v>1838</v>
      </c>
      <c r="AN71" s="52" t="s">
        <v>1853</v>
      </c>
      <c r="AO71" s="52" t="s">
        <v>1854</v>
      </c>
      <c r="AP71" s="52" t="s">
        <v>1855</v>
      </c>
      <c r="AQ71" s="50">
        <v>4</v>
      </c>
      <c r="AR71" s="50">
        <v>19</v>
      </c>
      <c r="AS71" s="52" t="s">
        <v>1892</v>
      </c>
      <c r="AT71" s="52" t="s">
        <v>2325</v>
      </c>
    </row>
    <row r="72" spans="1:46" x14ac:dyDescent="0.25">
      <c r="A72" s="50">
        <v>2026</v>
      </c>
      <c r="B72" s="50">
        <v>11495</v>
      </c>
      <c r="C72" s="52" t="s">
        <v>1829</v>
      </c>
      <c r="D72" s="52" t="s">
        <v>1873</v>
      </c>
      <c r="E72" s="52" t="s">
        <v>2196</v>
      </c>
      <c r="F72" s="52" t="s">
        <v>2195</v>
      </c>
      <c r="G72" s="52" t="s">
        <v>1833</v>
      </c>
      <c r="H72" s="52" t="s">
        <v>2364</v>
      </c>
      <c r="I72" s="52" t="s">
        <v>2365</v>
      </c>
      <c r="J72" s="52" t="s">
        <v>1763</v>
      </c>
      <c r="K72" s="52" t="s">
        <v>1763</v>
      </c>
      <c r="L72" s="52" t="s">
        <v>2366</v>
      </c>
      <c r="M72" s="52" t="s">
        <v>1837</v>
      </c>
      <c r="N72" s="52" t="s">
        <v>1838</v>
      </c>
      <c r="O72" s="52" t="s">
        <v>2367</v>
      </c>
      <c r="P72" s="52" t="s">
        <v>2368</v>
      </c>
      <c r="Q72" s="52" t="s">
        <v>2369</v>
      </c>
      <c r="R72" s="52" t="s">
        <v>1892</v>
      </c>
      <c r="S72" s="52" t="s">
        <v>2370</v>
      </c>
      <c r="T72" s="52" t="s">
        <v>2371</v>
      </c>
      <c r="U72" s="52" t="s">
        <v>1763</v>
      </c>
      <c r="V72" s="52" t="s">
        <v>1414</v>
      </c>
      <c r="W72" s="52" t="s">
        <v>1415</v>
      </c>
      <c r="X72" s="52" t="s">
        <v>2236</v>
      </c>
      <c r="Y72" s="52" t="s">
        <v>2237</v>
      </c>
      <c r="Z72" s="52" t="s">
        <v>2238</v>
      </c>
      <c r="AA72" s="52" t="s">
        <v>1763</v>
      </c>
      <c r="AB72" s="52" t="s">
        <v>1838</v>
      </c>
      <c r="AC72" s="52" t="s">
        <v>1848</v>
      </c>
      <c r="AD72" s="52" t="s">
        <v>2349</v>
      </c>
      <c r="AE72" s="50">
        <v>2595</v>
      </c>
      <c r="AF72" s="52" t="s">
        <v>1277</v>
      </c>
      <c r="AG72" s="52" t="s">
        <v>1849</v>
      </c>
      <c r="AH72" s="52" t="s">
        <v>2372</v>
      </c>
      <c r="AI72" s="52" t="s">
        <v>2241</v>
      </c>
      <c r="AJ72" s="52" t="s">
        <v>1852</v>
      </c>
      <c r="AK72" s="52" t="s">
        <v>1838</v>
      </c>
      <c r="AL72" s="52" t="s">
        <v>1838</v>
      </c>
      <c r="AM72" s="52" t="s">
        <v>1838</v>
      </c>
      <c r="AN72" s="52" t="s">
        <v>1944</v>
      </c>
      <c r="AO72" s="52" t="s">
        <v>1854</v>
      </c>
      <c r="AP72" s="52" t="s">
        <v>1945</v>
      </c>
      <c r="AQ72" s="50">
        <v>9</v>
      </c>
      <c r="AR72" s="50">
        <v>9</v>
      </c>
      <c r="AS72" s="52" t="s">
        <v>2080</v>
      </c>
      <c r="AT72" s="52" t="s">
        <v>2368</v>
      </c>
    </row>
    <row r="73" spans="1:46" x14ac:dyDescent="0.25">
      <c r="A73" s="50">
        <v>2026</v>
      </c>
      <c r="B73" s="50">
        <v>11787</v>
      </c>
      <c r="C73" s="52" t="s">
        <v>1829</v>
      </c>
      <c r="D73" s="52" t="s">
        <v>1873</v>
      </c>
      <c r="E73" s="52" t="s">
        <v>2829</v>
      </c>
      <c r="F73" s="52" t="s">
        <v>2830</v>
      </c>
      <c r="G73" s="52" t="s">
        <v>1833</v>
      </c>
      <c r="H73" s="52" t="s">
        <v>2831</v>
      </c>
      <c r="I73" s="52" t="s">
        <v>2832</v>
      </c>
      <c r="J73" s="52" t="s">
        <v>1951</v>
      </c>
      <c r="K73" s="52" t="s">
        <v>1951</v>
      </c>
      <c r="L73" s="52" t="s">
        <v>1836</v>
      </c>
      <c r="M73" s="52" t="s">
        <v>1837</v>
      </c>
      <c r="N73" s="52" t="s">
        <v>1838</v>
      </c>
      <c r="O73" s="52" t="s">
        <v>2833</v>
      </c>
      <c r="P73" s="52" t="s">
        <v>2834</v>
      </c>
      <c r="Q73" s="52" t="s">
        <v>2835</v>
      </c>
      <c r="R73" s="52" t="s">
        <v>2836</v>
      </c>
      <c r="S73" s="52" t="s">
        <v>2837</v>
      </c>
      <c r="T73" s="52" t="s">
        <v>2838</v>
      </c>
      <c r="U73" s="52" t="s">
        <v>1951</v>
      </c>
      <c r="V73" s="52" t="s">
        <v>1615</v>
      </c>
      <c r="W73" s="52" t="s">
        <v>1958</v>
      </c>
      <c r="X73" s="52" t="s">
        <v>1959</v>
      </c>
      <c r="Y73" s="52" t="s">
        <v>1960</v>
      </c>
      <c r="Z73" s="52" t="s">
        <v>1617</v>
      </c>
      <c r="AA73" s="52" t="s">
        <v>1951</v>
      </c>
      <c r="AB73" s="52" t="s">
        <v>1838</v>
      </c>
      <c r="AC73" s="52" t="s">
        <v>1848</v>
      </c>
      <c r="AD73" s="52" t="s">
        <v>2839</v>
      </c>
      <c r="AE73" s="50">
        <v>2595</v>
      </c>
      <c r="AF73" s="52" t="s">
        <v>1277</v>
      </c>
      <c r="AG73" s="52" t="s">
        <v>1849</v>
      </c>
      <c r="AH73" s="52" t="s">
        <v>2840</v>
      </c>
      <c r="AI73" s="52" t="s">
        <v>2750</v>
      </c>
      <c r="AJ73" s="52" t="s">
        <v>1852</v>
      </c>
      <c r="AK73" s="52" t="s">
        <v>1838</v>
      </c>
      <c r="AL73" s="52" t="s">
        <v>1838</v>
      </c>
      <c r="AM73" s="52" t="s">
        <v>1838</v>
      </c>
      <c r="AN73" s="52" t="s">
        <v>1853</v>
      </c>
      <c r="AO73" s="52" t="s">
        <v>1854</v>
      </c>
      <c r="AP73" s="52" t="s">
        <v>1855</v>
      </c>
      <c r="AQ73" s="50">
        <v>4</v>
      </c>
      <c r="AR73" s="50">
        <v>19</v>
      </c>
      <c r="AS73" s="52" t="s">
        <v>1892</v>
      </c>
      <c r="AT73" s="52" t="s">
        <v>2834</v>
      </c>
    </row>
    <row r="74" spans="1:46" x14ac:dyDescent="0.25">
      <c r="A74" s="50">
        <v>2026</v>
      </c>
      <c r="B74" s="50">
        <v>11148</v>
      </c>
      <c r="C74" s="52" t="s">
        <v>1829</v>
      </c>
      <c r="D74" s="52" t="s">
        <v>1873</v>
      </c>
      <c r="E74" s="52" t="s">
        <v>2169</v>
      </c>
      <c r="F74" s="52" t="s">
        <v>2170</v>
      </c>
      <c r="G74" s="52" t="s">
        <v>1876</v>
      </c>
      <c r="H74" s="52" t="s">
        <v>2171</v>
      </c>
      <c r="I74" s="52" t="s">
        <v>2172</v>
      </c>
      <c r="J74" s="52" t="s">
        <v>1763</v>
      </c>
      <c r="K74" s="52" t="s">
        <v>1763</v>
      </c>
      <c r="L74" s="52" t="s">
        <v>1952</v>
      </c>
      <c r="M74" s="52" t="s">
        <v>1837</v>
      </c>
      <c r="N74" s="52" t="s">
        <v>1838</v>
      </c>
      <c r="O74" s="52" t="s">
        <v>2173</v>
      </c>
      <c r="P74" s="52" t="s">
        <v>2174</v>
      </c>
      <c r="Q74" s="52" t="s">
        <v>2175</v>
      </c>
      <c r="R74" s="52" t="s">
        <v>2176</v>
      </c>
      <c r="S74" s="52" t="s">
        <v>2177</v>
      </c>
      <c r="T74" s="52" t="s">
        <v>2178</v>
      </c>
      <c r="U74" s="52" t="s">
        <v>1763</v>
      </c>
      <c r="V74" s="52" t="s">
        <v>1423</v>
      </c>
      <c r="W74" s="52" t="s">
        <v>1424</v>
      </c>
      <c r="X74" s="52" t="s">
        <v>2179</v>
      </c>
      <c r="Y74" s="52" t="s">
        <v>2180</v>
      </c>
      <c r="Z74" s="52" t="s">
        <v>2181</v>
      </c>
      <c r="AA74" s="52" t="s">
        <v>1763</v>
      </c>
      <c r="AB74" s="52" t="s">
        <v>2182</v>
      </c>
      <c r="AC74" s="52" t="s">
        <v>1848</v>
      </c>
      <c r="AD74" s="52" t="s">
        <v>2183</v>
      </c>
      <c r="AE74" s="50">
        <v>2552</v>
      </c>
      <c r="AF74" s="52" t="s">
        <v>2184</v>
      </c>
      <c r="AG74" s="52" t="s">
        <v>1849</v>
      </c>
      <c r="AH74" s="52" t="s">
        <v>2185</v>
      </c>
      <c r="AI74" s="52" t="s">
        <v>2186</v>
      </c>
      <c r="AJ74" s="52" t="s">
        <v>1852</v>
      </c>
      <c r="AK74" s="52" t="s">
        <v>1838</v>
      </c>
      <c r="AL74" s="52" t="s">
        <v>1838</v>
      </c>
      <c r="AM74" s="52" t="s">
        <v>1838</v>
      </c>
      <c r="AN74" s="52" t="s">
        <v>1853</v>
      </c>
      <c r="AO74" s="52" t="s">
        <v>1854</v>
      </c>
      <c r="AP74" s="52" t="s">
        <v>1855</v>
      </c>
      <c r="AQ74" s="50">
        <v>4</v>
      </c>
      <c r="AR74" s="50">
        <v>19</v>
      </c>
      <c r="AS74" s="52" t="s">
        <v>1856</v>
      </c>
      <c r="AT74" s="52" t="s">
        <v>2174</v>
      </c>
    </row>
    <row r="75" spans="1:46" x14ac:dyDescent="0.25">
      <c r="A75" s="50">
        <v>2026</v>
      </c>
      <c r="B75" s="50">
        <v>11918</v>
      </c>
      <c r="C75" s="52" t="s">
        <v>1829</v>
      </c>
      <c r="D75" s="52" t="s">
        <v>1873</v>
      </c>
      <c r="E75" s="52" t="s">
        <v>2913</v>
      </c>
      <c r="F75" s="52" t="s">
        <v>2914</v>
      </c>
      <c r="G75" s="52" t="s">
        <v>1833</v>
      </c>
      <c r="H75" s="52" t="s">
        <v>2915</v>
      </c>
      <c r="I75" s="52" t="s">
        <v>2916</v>
      </c>
      <c r="J75" s="52" t="s">
        <v>1763</v>
      </c>
      <c r="K75" s="52" t="s">
        <v>1763</v>
      </c>
      <c r="L75" s="52" t="s">
        <v>1836</v>
      </c>
      <c r="M75" s="52" t="s">
        <v>1837</v>
      </c>
      <c r="N75" s="52" t="s">
        <v>1838</v>
      </c>
      <c r="O75" s="52" t="s">
        <v>2917</v>
      </c>
      <c r="P75" s="52" t="s">
        <v>2918</v>
      </c>
      <c r="Q75" s="52" t="s">
        <v>2919</v>
      </c>
      <c r="R75" s="52" t="s">
        <v>2489</v>
      </c>
      <c r="S75" s="52" t="s">
        <v>2920</v>
      </c>
      <c r="T75" s="52" t="s">
        <v>2921</v>
      </c>
      <c r="U75" s="52" t="s">
        <v>1763</v>
      </c>
      <c r="V75" s="52" t="s">
        <v>1423</v>
      </c>
      <c r="W75" s="52" t="s">
        <v>1424</v>
      </c>
      <c r="X75" s="52" t="s">
        <v>2179</v>
      </c>
      <c r="Y75" s="52" t="s">
        <v>2180</v>
      </c>
      <c r="Z75" s="52" t="s">
        <v>2181</v>
      </c>
      <c r="AA75" s="52" t="s">
        <v>1763</v>
      </c>
      <c r="AB75" s="52" t="s">
        <v>1838</v>
      </c>
      <c r="AC75" s="52" t="s">
        <v>1848</v>
      </c>
      <c r="AD75" s="52" t="s">
        <v>2184</v>
      </c>
      <c r="AE75" s="50">
        <v>2523</v>
      </c>
      <c r="AF75" s="52" t="s">
        <v>1254</v>
      </c>
      <c r="AG75" s="52" t="s">
        <v>1849</v>
      </c>
      <c r="AH75" s="52" t="s">
        <v>2888</v>
      </c>
      <c r="AI75" s="52" t="s">
        <v>2922</v>
      </c>
      <c r="AJ75" s="52" t="s">
        <v>1852</v>
      </c>
      <c r="AK75" s="52" t="s">
        <v>1838</v>
      </c>
      <c r="AL75" s="52" t="s">
        <v>1838</v>
      </c>
      <c r="AM75" s="52" t="s">
        <v>1838</v>
      </c>
      <c r="AN75" s="52" t="s">
        <v>1853</v>
      </c>
      <c r="AO75" s="52" t="s">
        <v>1854</v>
      </c>
      <c r="AP75" s="52" t="s">
        <v>1855</v>
      </c>
      <c r="AQ75" s="50">
        <v>4</v>
      </c>
      <c r="AR75" s="50">
        <v>19</v>
      </c>
      <c r="AS75" s="52" t="s">
        <v>1856</v>
      </c>
      <c r="AT75" s="52" t="s">
        <v>2918</v>
      </c>
    </row>
    <row r="76" spans="1:46" x14ac:dyDescent="0.25">
      <c r="A76" s="50">
        <v>2026</v>
      </c>
      <c r="B76" s="50">
        <v>11714</v>
      </c>
      <c r="C76" s="52" t="s">
        <v>1829</v>
      </c>
      <c r="D76" s="52" t="s">
        <v>1873</v>
      </c>
      <c r="E76" s="52" t="s">
        <v>2552</v>
      </c>
      <c r="F76" s="52" t="s">
        <v>2553</v>
      </c>
      <c r="G76" s="52" t="s">
        <v>1833</v>
      </c>
      <c r="H76" s="52" t="s">
        <v>2554</v>
      </c>
      <c r="I76" s="52" t="s">
        <v>2555</v>
      </c>
      <c r="J76" s="52" t="s">
        <v>1763</v>
      </c>
      <c r="K76" s="52" t="s">
        <v>1763</v>
      </c>
      <c r="L76" s="52" t="s">
        <v>2366</v>
      </c>
      <c r="M76" s="52" t="s">
        <v>1837</v>
      </c>
      <c r="N76" s="52" t="s">
        <v>1838</v>
      </c>
      <c r="O76" s="52" t="s">
        <v>2556</v>
      </c>
      <c r="P76" s="52" t="s">
        <v>2557</v>
      </c>
      <c r="Q76" s="52" t="s">
        <v>2558</v>
      </c>
      <c r="R76" s="52" t="s">
        <v>2489</v>
      </c>
      <c r="S76" s="52" t="s">
        <v>2559</v>
      </c>
      <c r="T76" s="52" t="s">
        <v>2555</v>
      </c>
      <c r="U76" s="52" t="s">
        <v>1763</v>
      </c>
      <c r="V76" s="52" t="s">
        <v>1414</v>
      </c>
      <c r="W76" s="52" t="s">
        <v>1415</v>
      </c>
      <c r="X76" s="52" t="s">
        <v>2236</v>
      </c>
      <c r="Y76" s="52" t="s">
        <v>2237</v>
      </c>
      <c r="Z76" s="52" t="s">
        <v>2238</v>
      </c>
      <c r="AA76" s="52" t="s">
        <v>1763</v>
      </c>
      <c r="AB76" s="52" t="s">
        <v>1838</v>
      </c>
      <c r="AC76" s="52" t="s">
        <v>1848</v>
      </c>
      <c r="AD76" s="52" t="s">
        <v>1277</v>
      </c>
      <c r="AE76" s="50">
        <v>2595</v>
      </c>
      <c r="AF76" s="52" t="s">
        <v>1277</v>
      </c>
      <c r="AG76" s="52" t="s">
        <v>1849</v>
      </c>
      <c r="AH76" s="52" t="s">
        <v>2350</v>
      </c>
      <c r="AI76" s="52" t="s">
        <v>2241</v>
      </c>
      <c r="AJ76" s="52" t="s">
        <v>1852</v>
      </c>
      <c r="AK76" s="52" t="s">
        <v>1838</v>
      </c>
      <c r="AL76" s="52" t="s">
        <v>1838</v>
      </c>
      <c r="AM76" s="52" t="s">
        <v>1838</v>
      </c>
      <c r="AN76" s="52" t="s">
        <v>1944</v>
      </c>
      <c r="AO76" s="52" t="s">
        <v>1854</v>
      </c>
      <c r="AP76" s="52" t="s">
        <v>1945</v>
      </c>
      <c r="AQ76" s="50">
        <v>9</v>
      </c>
      <c r="AR76" s="50">
        <v>9</v>
      </c>
      <c r="AS76" s="52" t="s">
        <v>2080</v>
      </c>
      <c r="AT76" s="52" t="s">
        <v>2557</v>
      </c>
    </row>
    <row r="77" spans="1:46" x14ac:dyDescent="0.25">
      <c r="A77" s="50">
        <v>2026</v>
      </c>
      <c r="B77" s="50">
        <v>11761</v>
      </c>
      <c r="C77" s="52" t="s">
        <v>1829</v>
      </c>
      <c r="D77" s="52" t="s">
        <v>1873</v>
      </c>
      <c r="E77" s="52" t="s">
        <v>2491</v>
      </c>
      <c r="F77" s="52" t="s">
        <v>2668</v>
      </c>
      <c r="G77" s="52" t="s">
        <v>1833</v>
      </c>
      <c r="H77" s="52" t="s">
        <v>2322</v>
      </c>
      <c r="I77" s="52" t="s">
        <v>1931</v>
      </c>
      <c r="J77" s="52" t="s">
        <v>1763</v>
      </c>
      <c r="K77" s="52" t="s">
        <v>1763</v>
      </c>
      <c r="L77" s="52" t="s">
        <v>1912</v>
      </c>
      <c r="M77" s="52" t="s">
        <v>1837</v>
      </c>
      <c r="N77" s="52" t="s">
        <v>1838</v>
      </c>
      <c r="O77" s="52" t="s">
        <v>2669</v>
      </c>
      <c r="P77" s="52" t="s">
        <v>2670</v>
      </c>
      <c r="Q77" s="52" t="s">
        <v>2671</v>
      </c>
      <c r="R77" s="52" t="s">
        <v>2672</v>
      </c>
      <c r="S77" s="52" t="s">
        <v>2673</v>
      </c>
      <c r="T77" s="52" t="s">
        <v>2674</v>
      </c>
      <c r="U77" s="52" t="s">
        <v>1763</v>
      </c>
      <c r="V77" s="52" t="s">
        <v>2113</v>
      </c>
      <c r="W77" s="52" t="s">
        <v>2114</v>
      </c>
      <c r="X77" s="52" t="s">
        <v>2115</v>
      </c>
      <c r="Y77" s="52" t="s">
        <v>2116</v>
      </c>
      <c r="Z77" s="52" t="s">
        <v>2117</v>
      </c>
      <c r="AA77" s="52" t="s">
        <v>1763</v>
      </c>
      <c r="AB77" s="52" t="s">
        <v>2500</v>
      </c>
      <c r="AC77" s="52" t="s">
        <v>1848</v>
      </c>
      <c r="AD77" s="52" t="s">
        <v>1277</v>
      </c>
      <c r="AE77" s="50">
        <v>2595</v>
      </c>
      <c r="AF77" s="52" t="s">
        <v>1277</v>
      </c>
      <c r="AG77" s="52" t="s">
        <v>1849</v>
      </c>
      <c r="AH77" s="52" t="s">
        <v>2675</v>
      </c>
      <c r="AI77" s="52" t="s">
        <v>2119</v>
      </c>
      <c r="AJ77" s="52" t="s">
        <v>1852</v>
      </c>
      <c r="AK77" s="52" t="s">
        <v>1838</v>
      </c>
      <c r="AL77" s="52" t="s">
        <v>1838</v>
      </c>
      <c r="AM77" s="52" t="s">
        <v>1838</v>
      </c>
      <c r="AN77" s="52" t="s">
        <v>1853</v>
      </c>
      <c r="AO77" s="52" t="s">
        <v>1854</v>
      </c>
      <c r="AP77" s="52" t="s">
        <v>1855</v>
      </c>
      <c r="AQ77" s="50">
        <v>4</v>
      </c>
      <c r="AR77" s="50">
        <v>19</v>
      </c>
      <c r="AS77" s="52" t="s">
        <v>2388</v>
      </c>
      <c r="AT77" s="52" t="s">
        <v>2676</v>
      </c>
    </row>
    <row r="78" spans="1:46" x14ac:dyDescent="0.25">
      <c r="A78" s="50">
        <v>2026</v>
      </c>
      <c r="B78" s="50">
        <v>11825</v>
      </c>
      <c r="C78" s="52" t="s">
        <v>1829</v>
      </c>
      <c r="D78" s="52" t="s">
        <v>1873</v>
      </c>
      <c r="E78" s="52" t="s">
        <v>2842</v>
      </c>
      <c r="F78" s="52" t="s">
        <v>2843</v>
      </c>
      <c r="G78" s="52" t="s">
        <v>1833</v>
      </c>
      <c r="H78" s="52" t="s">
        <v>2844</v>
      </c>
      <c r="I78" s="52" t="s">
        <v>2845</v>
      </c>
      <c r="J78" s="52" t="s">
        <v>1763</v>
      </c>
      <c r="K78" s="52" t="s">
        <v>1763</v>
      </c>
      <c r="L78" s="52" t="s">
        <v>1912</v>
      </c>
      <c r="M78" s="52" t="s">
        <v>1837</v>
      </c>
      <c r="N78" s="52" t="s">
        <v>1838</v>
      </c>
      <c r="O78" s="52" t="s">
        <v>2846</v>
      </c>
      <c r="P78" s="52" t="s">
        <v>2847</v>
      </c>
      <c r="Q78" s="52" t="s">
        <v>2848</v>
      </c>
      <c r="R78" s="52" t="s">
        <v>2849</v>
      </c>
      <c r="S78" s="52" t="s">
        <v>2611</v>
      </c>
      <c r="T78" s="52" t="s">
        <v>2850</v>
      </c>
      <c r="U78" s="52" t="s">
        <v>1763</v>
      </c>
      <c r="V78" s="52" t="s">
        <v>1423</v>
      </c>
      <c r="W78" s="52" t="s">
        <v>1424</v>
      </c>
      <c r="X78" s="52" t="s">
        <v>2179</v>
      </c>
      <c r="Y78" s="52" t="s">
        <v>2180</v>
      </c>
      <c r="Z78" s="52" t="s">
        <v>2181</v>
      </c>
      <c r="AA78" s="52" t="s">
        <v>1763</v>
      </c>
      <c r="AB78" s="52" t="s">
        <v>2827</v>
      </c>
      <c r="AC78" s="52" t="s">
        <v>1848</v>
      </c>
      <c r="AD78" s="52" t="s">
        <v>1941</v>
      </c>
      <c r="AE78" s="50">
        <v>2571</v>
      </c>
      <c r="AF78" s="52" t="s">
        <v>1219</v>
      </c>
      <c r="AG78" s="52" t="s">
        <v>1870</v>
      </c>
      <c r="AH78" s="52" t="s">
        <v>2828</v>
      </c>
      <c r="AI78" s="52" t="s">
        <v>2363</v>
      </c>
      <c r="AJ78" s="52" t="s">
        <v>1852</v>
      </c>
      <c r="AK78" s="52" t="s">
        <v>1838</v>
      </c>
      <c r="AL78" s="52" t="s">
        <v>1838</v>
      </c>
      <c r="AM78" s="52" t="s">
        <v>1838</v>
      </c>
      <c r="AN78" s="52" t="s">
        <v>1853</v>
      </c>
      <c r="AO78" s="52" t="s">
        <v>1854</v>
      </c>
      <c r="AP78" s="52" t="s">
        <v>1855</v>
      </c>
      <c r="AQ78" s="50">
        <v>4</v>
      </c>
      <c r="AR78" s="50">
        <v>19</v>
      </c>
      <c r="AS78" s="52" t="s">
        <v>2851</v>
      </c>
      <c r="AT78" s="52" t="s">
        <v>2847</v>
      </c>
    </row>
    <row r="79" spans="1:46" x14ac:dyDescent="0.25">
      <c r="A79" s="50">
        <v>2026</v>
      </c>
      <c r="B79" s="50">
        <v>11956</v>
      </c>
      <c r="C79" s="52" t="s">
        <v>1829</v>
      </c>
      <c r="D79" s="52" t="s">
        <v>1873</v>
      </c>
      <c r="E79" s="52" t="s">
        <v>2962</v>
      </c>
      <c r="F79" s="52" t="s">
        <v>2963</v>
      </c>
      <c r="G79" s="52" t="s">
        <v>1833</v>
      </c>
      <c r="H79" s="52" t="s">
        <v>2964</v>
      </c>
      <c r="I79" s="52" t="s">
        <v>2965</v>
      </c>
      <c r="J79" s="52" t="s">
        <v>2002</v>
      </c>
      <c r="K79" s="52" t="s">
        <v>2002</v>
      </c>
      <c r="L79" s="52" t="s">
        <v>1952</v>
      </c>
      <c r="M79" s="52" t="s">
        <v>1837</v>
      </c>
      <c r="N79" s="52" t="s">
        <v>1838</v>
      </c>
      <c r="O79" s="52" t="s">
        <v>2966</v>
      </c>
      <c r="P79" s="52" t="s">
        <v>2967</v>
      </c>
      <c r="Q79" s="52" t="s">
        <v>2968</v>
      </c>
      <c r="R79" s="52" t="s">
        <v>2579</v>
      </c>
      <c r="S79" s="52" t="s">
        <v>2969</v>
      </c>
      <c r="T79" s="52" t="s">
        <v>2970</v>
      </c>
      <c r="U79" s="52" t="s">
        <v>2002</v>
      </c>
      <c r="V79" s="52" t="s">
        <v>2971</v>
      </c>
      <c r="W79" s="52" t="s">
        <v>2972</v>
      </c>
      <c r="X79" s="52" t="s">
        <v>2973</v>
      </c>
      <c r="Y79" s="52" t="s">
        <v>2974</v>
      </c>
      <c r="Z79" s="52" t="s">
        <v>2975</v>
      </c>
      <c r="AA79" s="52" t="s">
        <v>2002</v>
      </c>
      <c r="AB79" s="52" t="s">
        <v>1838</v>
      </c>
      <c r="AC79" s="52" t="s">
        <v>2024</v>
      </c>
      <c r="AD79" s="52" t="s">
        <v>2976</v>
      </c>
      <c r="AE79" s="50">
        <v>2606</v>
      </c>
      <c r="AF79" s="52" t="s">
        <v>1312</v>
      </c>
      <c r="AG79" s="52" t="s">
        <v>1870</v>
      </c>
      <c r="AH79" s="52" t="s">
        <v>2977</v>
      </c>
      <c r="AI79" s="52" t="s">
        <v>2978</v>
      </c>
      <c r="AJ79" s="52" t="s">
        <v>1852</v>
      </c>
      <c r="AK79" s="52" t="s">
        <v>1838</v>
      </c>
      <c r="AL79" s="52" t="s">
        <v>1838</v>
      </c>
      <c r="AM79" s="52" t="s">
        <v>1838</v>
      </c>
      <c r="AN79" s="52" t="s">
        <v>1853</v>
      </c>
      <c r="AO79" s="52" t="s">
        <v>1854</v>
      </c>
      <c r="AP79" s="52" t="s">
        <v>1855</v>
      </c>
      <c r="AQ79" s="50">
        <v>4</v>
      </c>
      <c r="AR79" s="50">
        <v>19</v>
      </c>
      <c r="AS79" s="52" t="s">
        <v>1956</v>
      </c>
      <c r="AT79" s="52" t="s">
        <v>2979</v>
      </c>
    </row>
    <row r="80" spans="1:46" x14ac:dyDescent="0.25">
      <c r="A80" s="50">
        <v>2026</v>
      </c>
      <c r="B80" s="50">
        <v>11724</v>
      </c>
      <c r="C80" s="52" t="s">
        <v>2121</v>
      </c>
      <c r="D80" s="52" t="s">
        <v>1873</v>
      </c>
      <c r="E80" s="52" t="s">
        <v>2560</v>
      </c>
      <c r="F80" s="52" t="s">
        <v>2561</v>
      </c>
      <c r="G80" s="52" t="s">
        <v>1833</v>
      </c>
      <c r="H80" s="52" t="s">
        <v>2562</v>
      </c>
      <c r="I80" s="52" t="s">
        <v>2563</v>
      </c>
      <c r="J80" s="52" t="s">
        <v>2394</v>
      </c>
      <c r="K80" s="52" t="s">
        <v>2394</v>
      </c>
      <c r="L80" s="52" t="s">
        <v>1836</v>
      </c>
      <c r="M80" s="52" t="s">
        <v>1837</v>
      </c>
      <c r="N80" s="52" t="s">
        <v>1838</v>
      </c>
      <c r="O80" s="52" t="s">
        <v>2564</v>
      </c>
      <c r="P80" s="52" t="s">
        <v>2565</v>
      </c>
      <c r="Q80" s="52" t="s">
        <v>2566</v>
      </c>
      <c r="R80" s="52" t="s">
        <v>2567</v>
      </c>
      <c r="S80" s="52" t="s">
        <v>2568</v>
      </c>
      <c r="T80" s="52" t="s">
        <v>2563</v>
      </c>
      <c r="U80" s="52" t="s">
        <v>2394</v>
      </c>
      <c r="V80" s="52" t="s">
        <v>2401</v>
      </c>
      <c r="W80" s="52" t="s">
        <v>2402</v>
      </c>
      <c r="X80" s="52" t="s">
        <v>2403</v>
      </c>
      <c r="Y80" s="52" t="s">
        <v>2404</v>
      </c>
      <c r="Z80" s="52" t="s">
        <v>2405</v>
      </c>
      <c r="AA80" s="52" t="s">
        <v>2394</v>
      </c>
      <c r="AB80" s="52" t="s">
        <v>1838</v>
      </c>
      <c r="AC80" s="52" t="s">
        <v>2264</v>
      </c>
      <c r="AD80" s="52" t="s">
        <v>2569</v>
      </c>
      <c r="AE80" s="50">
        <v>2543</v>
      </c>
      <c r="AF80" s="52" t="s">
        <v>1287</v>
      </c>
      <c r="AG80" s="52" t="s">
        <v>1889</v>
      </c>
      <c r="AH80" s="52" t="s">
        <v>2422</v>
      </c>
      <c r="AI80" s="52" t="s">
        <v>2408</v>
      </c>
      <c r="AJ80" s="52" t="s">
        <v>1852</v>
      </c>
      <c r="AK80" s="52" t="s">
        <v>1838</v>
      </c>
      <c r="AL80" s="52" t="s">
        <v>1838</v>
      </c>
      <c r="AM80" s="52" t="s">
        <v>1838</v>
      </c>
      <c r="AN80" s="52" t="s">
        <v>1853</v>
      </c>
      <c r="AO80" s="52" t="s">
        <v>1854</v>
      </c>
      <c r="AP80" s="52" t="s">
        <v>1855</v>
      </c>
      <c r="AQ80" s="50">
        <v>4</v>
      </c>
      <c r="AR80" s="50">
        <v>19</v>
      </c>
      <c r="AS80" s="52" t="s">
        <v>2570</v>
      </c>
      <c r="AT80" s="52" t="s">
        <v>2571</v>
      </c>
    </row>
    <row r="81" spans="1:46" x14ac:dyDescent="0.25">
      <c r="A81" s="50">
        <v>2026</v>
      </c>
      <c r="B81" s="50">
        <v>11955</v>
      </c>
      <c r="C81" s="52" t="s">
        <v>2449</v>
      </c>
      <c r="D81" s="52" t="s">
        <v>1830</v>
      </c>
      <c r="E81" s="52" t="s">
        <v>2947</v>
      </c>
      <c r="F81" s="52" t="s">
        <v>2948</v>
      </c>
      <c r="G81" s="52" t="s">
        <v>1876</v>
      </c>
      <c r="H81" s="52" t="s">
        <v>2949</v>
      </c>
      <c r="I81" s="52" t="s">
        <v>1510</v>
      </c>
      <c r="J81" s="52" t="s">
        <v>2950</v>
      </c>
      <c r="K81" s="52" t="s">
        <v>2950</v>
      </c>
      <c r="L81" s="52" t="s">
        <v>1912</v>
      </c>
      <c r="M81" s="52" t="s">
        <v>1837</v>
      </c>
      <c r="N81" s="52" t="s">
        <v>1838</v>
      </c>
      <c r="O81" s="52" t="s">
        <v>2951</v>
      </c>
      <c r="P81" s="52" t="s">
        <v>2952</v>
      </c>
      <c r="Q81" s="52" t="s">
        <v>2953</v>
      </c>
      <c r="R81" s="52" t="s">
        <v>2849</v>
      </c>
      <c r="S81" s="52" t="s">
        <v>2954</v>
      </c>
      <c r="T81" s="52" t="s">
        <v>2955</v>
      </c>
      <c r="U81" s="52" t="s">
        <v>2950</v>
      </c>
      <c r="V81" s="52" t="s">
        <v>1499</v>
      </c>
      <c r="W81" s="52" t="s">
        <v>1500</v>
      </c>
      <c r="X81" s="52" t="s">
        <v>2956</v>
      </c>
      <c r="Y81" s="52" t="s">
        <v>2957</v>
      </c>
      <c r="Z81" s="52" t="s">
        <v>1501</v>
      </c>
      <c r="AA81" s="52" t="s">
        <v>2950</v>
      </c>
      <c r="AB81" s="52" t="s">
        <v>1838</v>
      </c>
      <c r="AC81" s="52" t="s">
        <v>1848</v>
      </c>
      <c r="AD81" s="52" t="s">
        <v>2958</v>
      </c>
      <c r="AE81" s="50">
        <v>2549</v>
      </c>
      <c r="AF81" s="52" t="s">
        <v>1378</v>
      </c>
      <c r="AG81" s="52" t="s">
        <v>1889</v>
      </c>
      <c r="AH81" s="52" t="s">
        <v>2959</v>
      </c>
      <c r="AI81" s="52" t="s">
        <v>2960</v>
      </c>
      <c r="AJ81" s="52" t="s">
        <v>1852</v>
      </c>
      <c r="AK81" s="52" t="s">
        <v>1838</v>
      </c>
      <c r="AL81" s="52" t="s">
        <v>1838</v>
      </c>
      <c r="AM81" s="52" t="s">
        <v>1838</v>
      </c>
      <c r="AN81" s="52" t="s">
        <v>1853</v>
      </c>
      <c r="AO81" s="52" t="s">
        <v>1854</v>
      </c>
      <c r="AP81" s="52" t="s">
        <v>1855</v>
      </c>
      <c r="AQ81" s="50">
        <v>4</v>
      </c>
      <c r="AR81" s="50">
        <v>19</v>
      </c>
      <c r="AS81" s="52" t="s">
        <v>1856</v>
      </c>
      <c r="AT81" s="52" t="s">
        <v>2961</v>
      </c>
    </row>
    <row r="82" spans="1:46" x14ac:dyDescent="0.25">
      <c r="A82" s="50">
        <v>2026</v>
      </c>
      <c r="B82" s="50">
        <v>10390</v>
      </c>
      <c r="C82" s="52" t="s">
        <v>1829</v>
      </c>
      <c r="D82" s="52" t="s">
        <v>1873</v>
      </c>
      <c r="E82" s="52" t="s">
        <v>1893</v>
      </c>
      <c r="F82" s="52" t="s">
        <v>1894</v>
      </c>
      <c r="G82" s="52" t="s">
        <v>1833</v>
      </c>
      <c r="H82" s="52" t="s">
        <v>1895</v>
      </c>
      <c r="I82" s="52" t="s">
        <v>2225</v>
      </c>
      <c r="J82" s="52" t="s">
        <v>1897</v>
      </c>
      <c r="K82" s="52" t="s">
        <v>1897</v>
      </c>
      <c r="L82" s="52" t="s">
        <v>1836</v>
      </c>
      <c r="M82" s="52" t="s">
        <v>1837</v>
      </c>
      <c r="N82" s="52" t="s">
        <v>1838</v>
      </c>
      <c r="O82" s="52" t="s">
        <v>1898</v>
      </c>
      <c r="P82" s="52" t="s">
        <v>1899</v>
      </c>
      <c r="Q82" s="52" t="s">
        <v>1900</v>
      </c>
      <c r="R82" s="52" t="s">
        <v>1901</v>
      </c>
      <c r="S82" s="52" t="s">
        <v>1902</v>
      </c>
      <c r="T82" s="52" t="s">
        <v>1896</v>
      </c>
      <c r="U82" s="52" t="s">
        <v>1897</v>
      </c>
      <c r="V82" s="52" t="s">
        <v>1903</v>
      </c>
      <c r="W82" s="52" t="s">
        <v>1904</v>
      </c>
      <c r="X82" s="52" t="s">
        <v>2226</v>
      </c>
      <c r="Y82" s="52" t="s">
        <v>2227</v>
      </c>
      <c r="Z82" s="52" t="s">
        <v>1838</v>
      </c>
      <c r="AA82" s="52" t="s">
        <v>1897</v>
      </c>
      <c r="AB82" s="52" t="s">
        <v>1905</v>
      </c>
      <c r="AC82" s="52" t="s">
        <v>1848</v>
      </c>
      <c r="AD82" s="52" t="s">
        <v>1906</v>
      </c>
      <c r="AE82" s="50">
        <v>2595</v>
      </c>
      <c r="AF82" s="52" t="s">
        <v>1277</v>
      </c>
      <c r="AG82" s="52" t="s">
        <v>1889</v>
      </c>
      <c r="AH82" s="52" t="s">
        <v>2228</v>
      </c>
      <c r="AI82" s="52" t="s">
        <v>1907</v>
      </c>
      <c r="AJ82" s="52" t="s">
        <v>1852</v>
      </c>
      <c r="AK82" s="52" t="s">
        <v>1838</v>
      </c>
      <c r="AL82" s="52" t="s">
        <v>1838</v>
      </c>
      <c r="AM82" s="52" t="s">
        <v>1838</v>
      </c>
      <c r="AN82" s="52" t="s">
        <v>1853</v>
      </c>
      <c r="AO82" s="52" t="s">
        <v>1854</v>
      </c>
      <c r="AP82" s="52" t="s">
        <v>1855</v>
      </c>
      <c r="AQ82" s="50">
        <v>4</v>
      </c>
      <c r="AR82" s="50">
        <v>19</v>
      </c>
      <c r="AS82" s="52" t="s">
        <v>1901</v>
      </c>
      <c r="AT82" s="52" t="s">
        <v>1899</v>
      </c>
    </row>
    <row r="83" spans="1:46" x14ac:dyDescent="0.25">
      <c r="A83" s="50">
        <v>2026</v>
      </c>
      <c r="B83" s="50">
        <v>10876</v>
      </c>
      <c r="C83" s="52" t="s">
        <v>2121</v>
      </c>
      <c r="D83" s="52" t="s">
        <v>1830</v>
      </c>
      <c r="E83" s="52" t="s">
        <v>2122</v>
      </c>
      <c r="F83" s="52" t="s">
        <v>2123</v>
      </c>
      <c r="G83" s="52" t="s">
        <v>1833</v>
      </c>
      <c r="H83" s="52" t="s">
        <v>2124</v>
      </c>
      <c r="I83" s="52" t="s">
        <v>2125</v>
      </c>
      <c r="J83" s="52" t="s">
        <v>2126</v>
      </c>
      <c r="K83" s="52" t="s">
        <v>2126</v>
      </c>
      <c r="L83" s="52" t="s">
        <v>1836</v>
      </c>
      <c r="M83" s="52" t="s">
        <v>1837</v>
      </c>
      <c r="N83" s="52" t="s">
        <v>1838</v>
      </c>
      <c r="O83" s="52" t="s">
        <v>2127</v>
      </c>
      <c r="P83" s="52" t="s">
        <v>2128</v>
      </c>
      <c r="Q83" s="52" t="s">
        <v>2129</v>
      </c>
      <c r="R83" s="52" t="s">
        <v>2130</v>
      </c>
      <c r="S83" s="52" t="s">
        <v>2131</v>
      </c>
      <c r="T83" s="52" t="s">
        <v>2132</v>
      </c>
      <c r="U83" s="52" t="s">
        <v>2126</v>
      </c>
      <c r="V83" s="52" t="s">
        <v>2133</v>
      </c>
      <c r="W83" s="52" t="s">
        <v>2134</v>
      </c>
      <c r="X83" s="52" t="s">
        <v>2135</v>
      </c>
      <c r="Y83" s="52" t="s">
        <v>2136</v>
      </c>
      <c r="Z83" s="52" t="s">
        <v>2137</v>
      </c>
      <c r="AA83" s="52" t="s">
        <v>2126</v>
      </c>
      <c r="AB83" s="52" t="s">
        <v>1838</v>
      </c>
      <c r="AC83" s="52" t="s">
        <v>1848</v>
      </c>
      <c r="AD83" s="52" t="s">
        <v>2138</v>
      </c>
      <c r="AE83" s="50">
        <v>2524</v>
      </c>
      <c r="AF83" s="52" t="s">
        <v>2041</v>
      </c>
      <c r="AG83" s="52" t="s">
        <v>1870</v>
      </c>
      <c r="AH83" s="52" t="s">
        <v>2139</v>
      </c>
      <c r="AI83" s="52" t="s">
        <v>2140</v>
      </c>
      <c r="AJ83" s="52" t="s">
        <v>1852</v>
      </c>
      <c r="AK83" s="52" t="s">
        <v>1838</v>
      </c>
      <c r="AL83" s="52" t="s">
        <v>1838</v>
      </c>
      <c r="AM83" s="52" t="s">
        <v>1838</v>
      </c>
      <c r="AN83" s="52" t="s">
        <v>2141</v>
      </c>
      <c r="AO83" s="52" t="s">
        <v>2142</v>
      </c>
      <c r="AP83" s="52" t="s">
        <v>2143</v>
      </c>
      <c r="AQ83" s="50">
        <v>0</v>
      </c>
      <c r="AR83" s="50">
        <v>12</v>
      </c>
      <c r="AS83" s="52" t="s">
        <v>1856</v>
      </c>
      <c r="AT83" s="52" t="s">
        <v>2128</v>
      </c>
    </row>
    <row r="84" spans="1:46" x14ac:dyDescent="0.25">
      <c r="A84" s="50">
        <v>2026</v>
      </c>
      <c r="B84" s="50">
        <v>10150</v>
      </c>
      <c r="C84" s="52" t="s">
        <v>1829</v>
      </c>
      <c r="D84" s="52" t="s">
        <v>1873</v>
      </c>
      <c r="E84" s="52" t="s">
        <v>1831</v>
      </c>
      <c r="F84" s="52" t="s">
        <v>1832</v>
      </c>
      <c r="G84" s="52" t="s">
        <v>1833</v>
      </c>
      <c r="H84" s="52" t="s">
        <v>1834</v>
      </c>
      <c r="I84" s="52" t="s">
        <v>1835</v>
      </c>
      <c r="J84" s="52" t="s">
        <v>1763</v>
      </c>
      <c r="K84" s="52" t="s">
        <v>1763</v>
      </c>
      <c r="L84" s="52" t="s">
        <v>1836</v>
      </c>
      <c r="M84" s="52" t="s">
        <v>1837</v>
      </c>
      <c r="N84" s="52" t="s">
        <v>1838</v>
      </c>
      <c r="O84" s="52" t="s">
        <v>1839</v>
      </c>
      <c r="P84" s="52" t="s">
        <v>1840</v>
      </c>
      <c r="Q84" s="52" t="s">
        <v>1841</v>
      </c>
      <c r="R84" s="52" t="s">
        <v>1842</v>
      </c>
      <c r="S84" s="52" t="s">
        <v>1843</v>
      </c>
      <c r="T84" s="52" t="s">
        <v>1844</v>
      </c>
      <c r="U84" s="52" t="s">
        <v>1763</v>
      </c>
      <c r="V84" s="52" t="s">
        <v>1411</v>
      </c>
      <c r="W84" s="52" t="s">
        <v>1412</v>
      </c>
      <c r="X84" s="52" t="s">
        <v>1845</v>
      </c>
      <c r="Y84" s="52" t="s">
        <v>1846</v>
      </c>
      <c r="Z84" s="52" t="s">
        <v>1847</v>
      </c>
      <c r="AA84" s="52" t="s">
        <v>1763</v>
      </c>
      <c r="AB84" s="52" t="s">
        <v>1838</v>
      </c>
      <c r="AC84" s="52" t="s">
        <v>1848</v>
      </c>
      <c r="AD84" s="52" t="s">
        <v>1277</v>
      </c>
      <c r="AE84" s="50">
        <v>2595</v>
      </c>
      <c r="AF84" s="52" t="s">
        <v>1277</v>
      </c>
      <c r="AG84" s="52" t="s">
        <v>1849</v>
      </c>
      <c r="AH84" s="52" t="s">
        <v>1850</v>
      </c>
      <c r="AI84" s="52" t="s">
        <v>1851</v>
      </c>
      <c r="AJ84" s="52" t="s">
        <v>1852</v>
      </c>
      <c r="AK84" s="52" t="s">
        <v>1838</v>
      </c>
      <c r="AL84" s="52" t="s">
        <v>1838</v>
      </c>
      <c r="AM84" s="52" t="s">
        <v>1838</v>
      </c>
      <c r="AN84" s="52" t="s">
        <v>1853</v>
      </c>
      <c r="AO84" s="52" t="s">
        <v>1854</v>
      </c>
      <c r="AP84" s="52" t="s">
        <v>1855</v>
      </c>
      <c r="AQ84" s="50">
        <v>4</v>
      </c>
      <c r="AR84" s="50">
        <v>19</v>
      </c>
      <c r="AS84" s="52" t="s">
        <v>2489</v>
      </c>
      <c r="AT84" s="52" t="s">
        <v>1840</v>
      </c>
    </row>
    <row r="85" spans="1:46" x14ac:dyDescent="0.25">
      <c r="A85" s="50">
        <v>2026</v>
      </c>
      <c r="B85" s="50">
        <v>11459</v>
      </c>
      <c r="C85" s="52" t="s">
        <v>1829</v>
      </c>
      <c r="D85" s="52" t="s">
        <v>1873</v>
      </c>
      <c r="E85" s="52" t="s">
        <v>2198</v>
      </c>
      <c r="F85" s="52" t="s">
        <v>2197</v>
      </c>
      <c r="G85" s="52" t="s">
        <v>1833</v>
      </c>
      <c r="H85" s="52" t="s">
        <v>2339</v>
      </c>
      <c r="I85" s="52" t="s">
        <v>2340</v>
      </c>
      <c r="J85" s="52" t="s">
        <v>2341</v>
      </c>
      <c r="K85" s="52" t="s">
        <v>2272</v>
      </c>
      <c r="L85" s="52" t="s">
        <v>1912</v>
      </c>
      <c r="M85" s="52" t="s">
        <v>1837</v>
      </c>
      <c r="N85" s="52" t="s">
        <v>1838</v>
      </c>
      <c r="O85" s="52" t="s">
        <v>2342</v>
      </c>
      <c r="P85" s="52" t="s">
        <v>2343</v>
      </c>
      <c r="Q85" s="52" t="s">
        <v>2344</v>
      </c>
      <c r="R85" s="52" t="s">
        <v>2345</v>
      </c>
      <c r="S85" s="52" t="s">
        <v>2346</v>
      </c>
      <c r="T85" s="52" t="s">
        <v>2231</v>
      </c>
      <c r="U85" s="52" t="s">
        <v>1763</v>
      </c>
      <c r="V85" s="52" t="s">
        <v>1903</v>
      </c>
      <c r="W85" s="52" t="s">
        <v>1904</v>
      </c>
      <c r="X85" s="52" t="s">
        <v>2347</v>
      </c>
      <c r="Y85" s="52" t="s">
        <v>2348</v>
      </c>
      <c r="Z85" s="52" t="s">
        <v>1838</v>
      </c>
      <c r="AA85" s="52" t="s">
        <v>1763</v>
      </c>
      <c r="AB85" s="52" t="s">
        <v>1838</v>
      </c>
      <c r="AC85" s="52" t="s">
        <v>1848</v>
      </c>
      <c r="AD85" s="52" t="s">
        <v>2349</v>
      </c>
      <c r="AE85" s="50">
        <v>2595</v>
      </c>
      <c r="AF85" s="52" t="s">
        <v>1277</v>
      </c>
      <c r="AG85" s="52" t="s">
        <v>1849</v>
      </c>
      <c r="AH85" s="52" t="s">
        <v>2350</v>
      </c>
      <c r="AI85" s="52" t="s">
        <v>2241</v>
      </c>
      <c r="AJ85" s="52" t="s">
        <v>1852</v>
      </c>
      <c r="AK85" s="52" t="s">
        <v>1838</v>
      </c>
      <c r="AL85" s="52" t="s">
        <v>1838</v>
      </c>
      <c r="AM85" s="52" t="s">
        <v>1838</v>
      </c>
      <c r="AN85" s="52" t="s">
        <v>1944</v>
      </c>
      <c r="AO85" s="52" t="s">
        <v>1854</v>
      </c>
      <c r="AP85" s="52" t="s">
        <v>1945</v>
      </c>
      <c r="AQ85" s="50">
        <v>9</v>
      </c>
      <c r="AR85" s="50">
        <v>9</v>
      </c>
      <c r="AS85" s="52" t="s">
        <v>2080</v>
      </c>
      <c r="AT85" s="52" t="s">
        <v>2343</v>
      </c>
    </row>
    <row r="86" spans="1:46" x14ac:dyDescent="0.25">
      <c r="A86" s="50">
        <v>2026</v>
      </c>
      <c r="B86" s="50">
        <v>11531</v>
      </c>
      <c r="C86" s="52" t="s">
        <v>1829</v>
      </c>
      <c r="D86" s="52" t="s">
        <v>1873</v>
      </c>
      <c r="E86" s="52" t="s">
        <v>2774</v>
      </c>
      <c r="F86" s="52" t="s">
        <v>2775</v>
      </c>
      <c r="G86" s="52" t="s">
        <v>1833</v>
      </c>
      <c r="H86" s="52" t="s">
        <v>2776</v>
      </c>
      <c r="I86" s="52" t="s">
        <v>2777</v>
      </c>
      <c r="J86" s="52" t="s">
        <v>1763</v>
      </c>
      <c r="K86" s="52" t="s">
        <v>1763</v>
      </c>
      <c r="L86" s="52" t="s">
        <v>1836</v>
      </c>
      <c r="M86" s="52" t="s">
        <v>1837</v>
      </c>
      <c r="N86" s="52" t="s">
        <v>1838</v>
      </c>
      <c r="O86" s="52" t="s">
        <v>2778</v>
      </c>
      <c r="P86" s="52" t="s">
        <v>2779</v>
      </c>
      <c r="Q86" s="52" t="s">
        <v>2780</v>
      </c>
      <c r="R86" s="52" t="s">
        <v>2781</v>
      </c>
      <c r="S86" s="52" t="s">
        <v>2782</v>
      </c>
      <c r="T86" s="52" t="s">
        <v>2783</v>
      </c>
      <c r="U86" s="52" t="s">
        <v>1763</v>
      </c>
      <c r="V86" s="52" t="s">
        <v>1403</v>
      </c>
      <c r="W86" s="52" t="s">
        <v>2330</v>
      </c>
      <c r="X86" s="52" t="s">
        <v>2331</v>
      </c>
      <c r="Y86" s="52" t="s">
        <v>2332</v>
      </c>
      <c r="Z86" s="52" t="s">
        <v>2333</v>
      </c>
      <c r="AA86" s="52" t="s">
        <v>1763</v>
      </c>
      <c r="AB86" s="52" t="s">
        <v>2784</v>
      </c>
      <c r="AC86" s="52" t="s">
        <v>2024</v>
      </c>
      <c r="AD86" s="52" t="s">
        <v>2785</v>
      </c>
      <c r="AE86" s="50">
        <v>2605</v>
      </c>
      <c r="AF86" s="52" t="s">
        <v>2336</v>
      </c>
      <c r="AG86" s="52" t="s">
        <v>1849</v>
      </c>
      <c r="AH86" s="52" t="s">
        <v>2337</v>
      </c>
      <c r="AI86" s="52" t="s">
        <v>2338</v>
      </c>
      <c r="AJ86" s="52" t="s">
        <v>1852</v>
      </c>
      <c r="AK86" s="52" t="s">
        <v>1838</v>
      </c>
      <c r="AL86" s="52" t="s">
        <v>1838</v>
      </c>
      <c r="AM86" s="52" t="s">
        <v>1838</v>
      </c>
      <c r="AN86" s="52" t="s">
        <v>1853</v>
      </c>
      <c r="AO86" s="52" t="s">
        <v>1854</v>
      </c>
      <c r="AP86" s="52" t="s">
        <v>1855</v>
      </c>
      <c r="AQ86" s="50">
        <v>4</v>
      </c>
      <c r="AR86" s="50">
        <v>19</v>
      </c>
      <c r="AS86" s="52" t="s">
        <v>1892</v>
      </c>
      <c r="AT86" s="52" t="s">
        <v>2786</v>
      </c>
    </row>
    <row r="87" spans="1:46" x14ac:dyDescent="0.25">
      <c r="A87" s="50">
        <v>2026</v>
      </c>
      <c r="B87" s="50">
        <v>11879</v>
      </c>
      <c r="C87" s="52" t="s">
        <v>1829</v>
      </c>
      <c r="D87" s="52" t="s">
        <v>1873</v>
      </c>
      <c r="E87" s="52" t="s">
        <v>2774</v>
      </c>
      <c r="F87" s="52" t="s">
        <v>2775</v>
      </c>
      <c r="G87" s="52" t="s">
        <v>1833</v>
      </c>
      <c r="H87" s="52" t="s">
        <v>2776</v>
      </c>
      <c r="I87" s="52" t="s">
        <v>2897</v>
      </c>
      <c r="J87" s="52" t="s">
        <v>1763</v>
      </c>
      <c r="K87" s="52" t="s">
        <v>1763</v>
      </c>
      <c r="L87" s="52" t="s">
        <v>1836</v>
      </c>
      <c r="M87" s="52" t="s">
        <v>1837</v>
      </c>
      <c r="N87" s="52" t="s">
        <v>1838</v>
      </c>
      <c r="O87" s="52" t="s">
        <v>2778</v>
      </c>
      <c r="P87" s="52" t="s">
        <v>2779</v>
      </c>
      <c r="Q87" s="52" t="s">
        <v>2780</v>
      </c>
      <c r="R87" s="52" t="s">
        <v>2781</v>
      </c>
      <c r="S87" s="52" t="s">
        <v>2782</v>
      </c>
      <c r="T87" s="52" t="s">
        <v>2783</v>
      </c>
      <c r="U87" s="52" t="s">
        <v>1763</v>
      </c>
      <c r="V87" s="52" t="s">
        <v>1403</v>
      </c>
      <c r="W87" s="52" t="s">
        <v>2330</v>
      </c>
      <c r="X87" s="52" t="s">
        <v>2331</v>
      </c>
      <c r="Y87" s="52" t="s">
        <v>2332</v>
      </c>
      <c r="Z87" s="52" t="s">
        <v>2333</v>
      </c>
      <c r="AA87" s="52" t="s">
        <v>1763</v>
      </c>
      <c r="AB87" s="52" t="s">
        <v>2334</v>
      </c>
      <c r="AC87" s="52" t="s">
        <v>2024</v>
      </c>
      <c r="AD87" s="52" t="s">
        <v>2785</v>
      </c>
      <c r="AE87" s="50">
        <v>2605</v>
      </c>
      <c r="AF87" s="52" t="s">
        <v>2336</v>
      </c>
      <c r="AG87" s="52" t="s">
        <v>1849</v>
      </c>
      <c r="AH87" s="52" t="s">
        <v>2337</v>
      </c>
      <c r="AI87" s="52" t="s">
        <v>2338</v>
      </c>
      <c r="AJ87" s="52" t="s">
        <v>1852</v>
      </c>
      <c r="AK87" s="52" t="s">
        <v>1838</v>
      </c>
      <c r="AL87" s="52" t="s">
        <v>1838</v>
      </c>
      <c r="AM87" s="52" t="s">
        <v>1838</v>
      </c>
      <c r="AN87" s="52" t="s">
        <v>1853</v>
      </c>
      <c r="AO87" s="52" t="s">
        <v>1854</v>
      </c>
      <c r="AP87" s="52" t="s">
        <v>1855</v>
      </c>
      <c r="AQ87" s="50">
        <v>4</v>
      </c>
      <c r="AR87" s="50">
        <v>19</v>
      </c>
      <c r="AS87" s="52" t="s">
        <v>1892</v>
      </c>
      <c r="AT87" s="52" t="s">
        <v>2786</v>
      </c>
    </row>
    <row r="88" spans="1:46" x14ac:dyDescent="0.25">
      <c r="A88" s="50">
        <v>2026</v>
      </c>
      <c r="B88" s="50">
        <v>11936</v>
      </c>
      <c r="C88" s="52" t="s">
        <v>1829</v>
      </c>
      <c r="D88" s="52" t="s">
        <v>1873</v>
      </c>
      <c r="E88" s="52" t="s">
        <v>2923</v>
      </c>
      <c r="F88" s="52" t="s">
        <v>2924</v>
      </c>
      <c r="G88" s="52" t="s">
        <v>1876</v>
      </c>
      <c r="H88" s="52" t="s">
        <v>2925</v>
      </c>
      <c r="I88" s="52" t="s">
        <v>2926</v>
      </c>
      <c r="J88" s="52" t="s">
        <v>1784</v>
      </c>
      <c r="K88" s="52" t="s">
        <v>1784</v>
      </c>
      <c r="L88" s="52" t="s">
        <v>1952</v>
      </c>
      <c r="M88" s="52" t="s">
        <v>1837</v>
      </c>
      <c r="N88" s="52" t="s">
        <v>1838</v>
      </c>
      <c r="O88" s="52" t="s">
        <v>2927</v>
      </c>
      <c r="P88" s="52" t="s">
        <v>2928</v>
      </c>
      <c r="Q88" s="52" t="s">
        <v>2929</v>
      </c>
      <c r="R88" s="52" t="s">
        <v>2930</v>
      </c>
      <c r="S88" s="52" t="s">
        <v>2931</v>
      </c>
      <c r="T88" s="52" t="s">
        <v>2926</v>
      </c>
      <c r="U88" s="52" t="s">
        <v>1784</v>
      </c>
      <c r="V88" s="52" t="s">
        <v>1307</v>
      </c>
      <c r="W88" s="52" t="s">
        <v>1308</v>
      </c>
      <c r="X88" s="52" t="s">
        <v>2382</v>
      </c>
      <c r="Y88" s="52" t="s">
        <v>2383</v>
      </c>
      <c r="Z88" s="52" t="s">
        <v>1310</v>
      </c>
      <c r="AA88" s="52" t="s">
        <v>1784</v>
      </c>
      <c r="AB88" s="52" t="s">
        <v>1838</v>
      </c>
      <c r="AC88" s="52" t="s">
        <v>1848</v>
      </c>
      <c r="AD88" s="52" t="s">
        <v>2932</v>
      </c>
      <c r="AE88" s="50">
        <v>2559</v>
      </c>
      <c r="AF88" s="52" t="s">
        <v>2511</v>
      </c>
      <c r="AG88" s="52" t="s">
        <v>1870</v>
      </c>
      <c r="AH88" s="52" t="s">
        <v>2933</v>
      </c>
      <c r="AI88" s="52" t="s">
        <v>2934</v>
      </c>
      <c r="AJ88" s="52" t="s">
        <v>1852</v>
      </c>
      <c r="AK88" s="52" t="s">
        <v>1838</v>
      </c>
      <c r="AL88" s="52" t="s">
        <v>1838</v>
      </c>
      <c r="AM88" s="52" t="s">
        <v>1838</v>
      </c>
      <c r="AN88" s="52" t="s">
        <v>1853</v>
      </c>
      <c r="AO88" s="52" t="s">
        <v>1854</v>
      </c>
      <c r="AP88" s="52" t="s">
        <v>1855</v>
      </c>
      <c r="AQ88" s="50">
        <v>4</v>
      </c>
      <c r="AR88" s="50">
        <v>19</v>
      </c>
      <c r="AS88" s="52" t="s">
        <v>2120</v>
      </c>
      <c r="AT88" s="52" t="s">
        <v>2935</v>
      </c>
    </row>
    <row r="89" spans="1:46" x14ac:dyDescent="0.25">
      <c r="A89" s="50">
        <v>2026</v>
      </c>
      <c r="B89" s="50">
        <v>10632</v>
      </c>
      <c r="C89" s="52" t="s">
        <v>1829</v>
      </c>
      <c r="D89" s="52" t="s">
        <v>1873</v>
      </c>
      <c r="E89" s="52" t="s">
        <v>2069</v>
      </c>
      <c r="F89" s="52" t="s">
        <v>2070</v>
      </c>
      <c r="G89" s="52" t="s">
        <v>1833</v>
      </c>
      <c r="H89" s="52" t="s">
        <v>2071</v>
      </c>
      <c r="I89" s="52" t="s">
        <v>1835</v>
      </c>
      <c r="J89" s="52" t="s">
        <v>1763</v>
      </c>
      <c r="K89" s="52" t="s">
        <v>1763</v>
      </c>
      <c r="L89" s="52" t="s">
        <v>1912</v>
      </c>
      <c r="M89" s="52" t="s">
        <v>1837</v>
      </c>
      <c r="N89" s="52" t="s">
        <v>1838</v>
      </c>
      <c r="O89" s="52" t="s">
        <v>2072</v>
      </c>
      <c r="P89" s="52" t="s">
        <v>2073</v>
      </c>
      <c r="Q89" s="52" t="s">
        <v>2074</v>
      </c>
      <c r="R89" s="52" t="s">
        <v>1849</v>
      </c>
      <c r="S89" s="52" t="s">
        <v>2075</v>
      </c>
      <c r="T89" s="52" t="s">
        <v>2076</v>
      </c>
      <c r="U89" s="52" t="s">
        <v>1763</v>
      </c>
      <c r="V89" s="52" t="s">
        <v>1406</v>
      </c>
      <c r="W89" s="52" t="s">
        <v>1407</v>
      </c>
      <c r="X89" s="52" t="s">
        <v>2037</v>
      </c>
      <c r="Y89" s="52" t="s">
        <v>2038</v>
      </c>
      <c r="Z89" s="52" t="s">
        <v>1408</v>
      </c>
      <c r="AA89" s="52" t="s">
        <v>1763</v>
      </c>
      <c r="AB89" s="52" t="s">
        <v>2077</v>
      </c>
      <c r="AC89" s="52" t="s">
        <v>1848</v>
      </c>
      <c r="AD89" s="52" t="s">
        <v>2078</v>
      </c>
      <c r="AE89" s="50">
        <v>2524</v>
      </c>
      <c r="AF89" s="52" t="s">
        <v>2041</v>
      </c>
      <c r="AG89" s="52" t="s">
        <v>1849</v>
      </c>
      <c r="AH89" s="52" t="s">
        <v>2079</v>
      </c>
      <c r="AI89" s="52" t="s">
        <v>2039</v>
      </c>
      <c r="AJ89" s="52" t="s">
        <v>1852</v>
      </c>
      <c r="AK89" s="52" t="s">
        <v>1838</v>
      </c>
      <c r="AL89" s="52" t="s">
        <v>1838</v>
      </c>
      <c r="AM89" s="52" t="s">
        <v>1838</v>
      </c>
      <c r="AN89" s="52" t="s">
        <v>1944</v>
      </c>
      <c r="AO89" s="52" t="s">
        <v>1854</v>
      </c>
      <c r="AP89" s="52" t="s">
        <v>1945</v>
      </c>
      <c r="AQ89" s="50">
        <v>9</v>
      </c>
      <c r="AR89" s="50">
        <v>9</v>
      </c>
      <c r="AS89" s="52" t="s">
        <v>2080</v>
      </c>
      <c r="AT89" s="52" t="s">
        <v>2073</v>
      </c>
    </row>
    <row r="90" spans="1:46" x14ac:dyDescent="0.25">
      <c r="A90" s="50">
        <v>2026</v>
      </c>
      <c r="B90" s="50">
        <v>11990</v>
      </c>
      <c r="C90" s="52" t="s">
        <v>1829</v>
      </c>
      <c r="D90" s="52" t="s">
        <v>1873</v>
      </c>
      <c r="E90" s="52" t="s">
        <v>1268</v>
      </c>
      <c r="F90" s="52" t="s">
        <v>2980</v>
      </c>
      <c r="G90" s="52" t="s">
        <v>1833</v>
      </c>
      <c r="H90" s="52" t="s">
        <v>2981</v>
      </c>
      <c r="I90" s="52" t="s">
        <v>1268</v>
      </c>
      <c r="J90" s="52" t="s">
        <v>2982</v>
      </c>
      <c r="K90" s="52" t="s">
        <v>2982</v>
      </c>
      <c r="L90" s="52" t="s">
        <v>1912</v>
      </c>
      <c r="M90" s="52" t="s">
        <v>1837</v>
      </c>
      <c r="N90" s="52" t="s">
        <v>1838</v>
      </c>
      <c r="O90" s="52" t="s">
        <v>2983</v>
      </c>
      <c r="P90" s="52" t="s">
        <v>2984</v>
      </c>
      <c r="Q90" s="52" t="s">
        <v>2985</v>
      </c>
      <c r="R90" s="52" t="s">
        <v>2110</v>
      </c>
      <c r="S90" s="52" t="s">
        <v>2986</v>
      </c>
      <c r="T90" s="52" t="s">
        <v>2987</v>
      </c>
      <c r="U90" s="52" t="s">
        <v>2272</v>
      </c>
      <c r="V90" s="52" t="s">
        <v>1544</v>
      </c>
      <c r="W90" s="52" t="s">
        <v>1545</v>
      </c>
      <c r="X90" s="52" t="s">
        <v>2278</v>
      </c>
      <c r="Y90" s="52" t="s">
        <v>2276</v>
      </c>
      <c r="Z90" s="52" t="s">
        <v>1546</v>
      </c>
      <c r="AA90" s="52" t="s">
        <v>2272</v>
      </c>
      <c r="AB90" s="52" t="s">
        <v>2988</v>
      </c>
      <c r="AC90" s="52" t="s">
        <v>1848</v>
      </c>
      <c r="AD90" s="52" t="s">
        <v>2989</v>
      </c>
      <c r="AE90" s="50">
        <v>2595</v>
      </c>
      <c r="AF90" s="52" t="s">
        <v>1277</v>
      </c>
      <c r="AG90" s="52" t="s">
        <v>1849</v>
      </c>
      <c r="AH90" s="52" t="s">
        <v>2990</v>
      </c>
      <c r="AI90" s="52" t="s">
        <v>2991</v>
      </c>
      <c r="AJ90" s="52" t="s">
        <v>1852</v>
      </c>
      <c r="AK90" s="52" t="s">
        <v>1838</v>
      </c>
      <c r="AL90" s="52" t="s">
        <v>1838</v>
      </c>
      <c r="AM90" s="52" t="s">
        <v>1838</v>
      </c>
      <c r="AN90" s="52" t="s">
        <v>1853</v>
      </c>
      <c r="AO90" s="52" t="s">
        <v>1854</v>
      </c>
      <c r="AP90" s="52" t="s">
        <v>1855</v>
      </c>
      <c r="AQ90" s="50">
        <v>4</v>
      </c>
      <c r="AR90" s="50">
        <v>19</v>
      </c>
      <c r="AS90" s="52" t="s">
        <v>1901</v>
      </c>
      <c r="AT90" s="52" t="s">
        <v>2992</v>
      </c>
    </row>
    <row r="91" spans="1:46" x14ac:dyDescent="0.25">
      <c r="A91" s="50">
        <v>2026</v>
      </c>
      <c r="B91" s="50">
        <v>10504</v>
      </c>
      <c r="C91" s="52" t="s">
        <v>1829</v>
      </c>
      <c r="D91" s="52" t="s">
        <v>1873</v>
      </c>
      <c r="E91" s="52" t="s">
        <v>1947</v>
      </c>
      <c r="F91" s="52" t="s">
        <v>1948</v>
      </c>
      <c r="G91" s="52" t="s">
        <v>1833</v>
      </c>
      <c r="H91" s="52" t="s">
        <v>1949</v>
      </c>
      <c r="I91" s="52" t="s">
        <v>1950</v>
      </c>
      <c r="J91" s="52" t="s">
        <v>1951</v>
      </c>
      <c r="K91" s="52" t="s">
        <v>1951</v>
      </c>
      <c r="L91" s="52" t="s">
        <v>1952</v>
      </c>
      <c r="M91" s="52" t="s">
        <v>1837</v>
      </c>
      <c r="N91" s="52" t="s">
        <v>1838</v>
      </c>
      <c r="O91" s="52" t="s">
        <v>1953</v>
      </c>
      <c r="P91" s="52" t="s">
        <v>1954</v>
      </c>
      <c r="Q91" s="52" t="s">
        <v>1955</v>
      </c>
      <c r="R91" s="52" t="s">
        <v>1956</v>
      </c>
      <c r="S91" s="52" t="s">
        <v>1957</v>
      </c>
      <c r="T91" s="52" t="s">
        <v>1950</v>
      </c>
      <c r="U91" s="52" t="s">
        <v>1951</v>
      </c>
      <c r="V91" s="52" t="s">
        <v>1615</v>
      </c>
      <c r="W91" s="52" t="s">
        <v>1958</v>
      </c>
      <c r="X91" s="52" t="s">
        <v>1959</v>
      </c>
      <c r="Y91" s="52" t="s">
        <v>1960</v>
      </c>
      <c r="Z91" s="52" t="s">
        <v>1617</v>
      </c>
      <c r="AA91" s="52" t="s">
        <v>1951</v>
      </c>
      <c r="AB91" s="52" t="s">
        <v>1838</v>
      </c>
      <c r="AC91" s="52" t="s">
        <v>1848</v>
      </c>
      <c r="AD91" s="52" t="s">
        <v>1924</v>
      </c>
      <c r="AE91" s="50">
        <v>2595</v>
      </c>
      <c r="AF91" s="52" t="s">
        <v>1277</v>
      </c>
      <c r="AG91" s="52" t="s">
        <v>1849</v>
      </c>
      <c r="AH91" s="52" t="s">
        <v>2749</v>
      </c>
      <c r="AI91" s="52" t="s">
        <v>2750</v>
      </c>
      <c r="AJ91" s="52" t="s">
        <v>1852</v>
      </c>
      <c r="AK91" s="52" t="s">
        <v>1838</v>
      </c>
      <c r="AL91" s="52" t="s">
        <v>1838</v>
      </c>
      <c r="AM91" s="52" t="s">
        <v>1838</v>
      </c>
      <c r="AN91" s="52" t="s">
        <v>1853</v>
      </c>
      <c r="AO91" s="52" t="s">
        <v>1854</v>
      </c>
      <c r="AP91" s="52" t="s">
        <v>1855</v>
      </c>
      <c r="AQ91" s="50">
        <v>4</v>
      </c>
      <c r="AR91" s="50">
        <v>19</v>
      </c>
      <c r="AS91" s="52" t="s">
        <v>2751</v>
      </c>
      <c r="AT91" s="52" t="s">
        <v>1954</v>
      </c>
    </row>
    <row r="92" spans="1:46" x14ac:dyDescent="0.25">
      <c r="A92" s="50">
        <v>2026</v>
      </c>
      <c r="B92" s="50">
        <v>11599</v>
      </c>
      <c r="C92" s="52" t="s">
        <v>2121</v>
      </c>
      <c r="D92" s="52" t="s">
        <v>1873</v>
      </c>
      <c r="E92" s="52" t="s">
        <v>2460</v>
      </c>
      <c r="F92" s="52" t="s">
        <v>2461</v>
      </c>
      <c r="G92" s="52" t="s">
        <v>1833</v>
      </c>
      <c r="H92" s="52" t="s">
        <v>2462</v>
      </c>
      <c r="I92" s="52" t="s">
        <v>2463</v>
      </c>
      <c r="J92" s="52" t="s">
        <v>2394</v>
      </c>
      <c r="K92" s="52" t="s">
        <v>2394</v>
      </c>
      <c r="L92" s="52" t="s">
        <v>1836</v>
      </c>
      <c r="M92" s="52" t="s">
        <v>1837</v>
      </c>
      <c r="N92" s="52" t="s">
        <v>1838</v>
      </c>
      <c r="O92" s="52" t="s">
        <v>2464</v>
      </c>
      <c r="P92" s="52" t="s">
        <v>2465</v>
      </c>
      <c r="Q92" s="52" t="s">
        <v>2466</v>
      </c>
      <c r="R92" s="52" t="s">
        <v>2467</v>
      </c>
      <c r="S92" s="52" t="s">
        <v>2468</v>
      </c>
      <c r="T92" s="52" t="s">
        <v>2419</v>
      </c>
      <c r="U92" s="52" t="s">
        <v>2394</v>
      </c>
      <c r="V92" s="52" t="s">
        <v>2401</v>
      </c>
      <c r="W92" s="52" t="s">
        <v>2402</v>
      </c>
      <c r="X92" s="52" t="s">
        <v>2403</v>
      </c>
      <c r="Y92" s="52" t="s">
        <v>2404</v>
      </c>
      <c r="Z92" s="52" t="s">
        <v>2405</v>
      </c>
      <c r="AA92" s="52" t="s">
        <v>2394</v>
      </c>
      <c r="AB92" s="52" t="s">
        <v>1838</v>
      </c>
      <c r="AC92" s="52" t="s">
        <v>1848</v>
      </c>
      <c r="AD92" s="52" t="s">
        <v>2469</v>
      </c>
      <c r="AE92" s="50">
        <v>2568</v>
      </c>
      <c r="AF92" s="52" t="s">
        <v>1273</v>
      </c>
      <c r="AG92" s="52" t="s">
        <v>1849</v>
      </c>
      <c r="AH92" s="52" t="s">
        <v>2470</v>
      </c>
      <c r="AI92" s="52" t="s">
        <v>2408</v>
      </c>
      <c r="AJ92" s="52" t="s">
        <v>1852</v>
      </c>
      <c r="AK92" s="52" t="s">
        <v>1838</v>
      </c>
      <c r="AL92" s="52" t="s">
        <v>1838</v>
      </c>
      <c r="AM92" s="52" t="s">
        <v>1838</v>
      </c>
      <c r="AN92" s="52" t="s">
        <v>1853</v>
      </c>
      <c r="AO92" s="52" t="s">
        <v>1854</v>
      </c>
      <c r="AP92" s="52" t="s">
        <v>1855</v>
      </c>
      <c r="AQ92" s="50">
        <v>4</v>
      </c>
      <c r="AR92" s="50">
        <v>19</v>
      </c>
      <c r="AS92" s="52" t="s">
        <v>2471</v>
      </c>
      <c r="AT92" s="52" t="s">
        <v>2465</v>
      </c>
    </row>
    <row r="93" spans="1:46" x14ac:dyDescent="0.25">
      <c r="A93" s="50">
        <v>2026</v>
      </c>
      <c r="B93" s="50">
        <v>11602</v>
      </c>
      <c r="C93" s="52" t="s">
        <v>2121</v>
      </c>
      <c r="D93" s="52" t="s">
        <v>1873</v>
      </c>
      <c r="E93" s="52" t="s">
        <v>2482</v>
      </c>
      <c r="F93" s="52" t="s">
        <v>2483</v>
      </c>
      <c r="G93" s="52" t="s">
        <v>1833</v>
      </c>
      <c r="H93" s="52" t="s">
        <v>2484</v>
      </c>
      <c r="I93" s="52" t="s">
        <v>2485</v>
      </c>
      <c r="J93" s="52" t="s">
        <v>2394</v>
      </c>
      <c r="K93" s="52" t="s">
        <v>2394</v>
      </c>
      <c r="L93" s="52" t="s">
        <v>1836</v>
      </c>
      <c r="M93" s="52" t="s">
        <v>1837</v>
      </c>
      <c r="N93" s="52" t="s">
        <v>1838</v>
      </c>
      <c r="O93" s="52" t="s">
        <v>2486</v>
      </c>
      <c r="P93" s="52" t="s">
        <v>2487</v>
      </c>
      <c r="Q93" s="52" t="s">
        <v>2488</v>
      </c>
      <c r="R93" s="52" t="s">
        <v>2489</v>
      </c>
      <c r="S93" s="52" t="s">
        <v>2479</v>
      </c>
      <c r="T93" s="52" t="s">
        <v>2490</v>
      </c>
      <c r="U93" s="52" t="s">
        <v>2394</v>
      </c>
      <c r="V93" s="52" t="s">
        <v>2401</v>
      </c>
      <c r="W93" s="52" t="s">
        <v>2402</v>
      </c>
      <c r="X93" s="52" t="s">
        <v>2403</v>
      </c>
      <c r="Y93" s="52" t="s">
        <v>2404</v>
      </c>
      <c r="Z93" s="52" t="s">
        <v>2405</v>
      </c>
      <c r="AA93" s="52" t="s">
        <v>2394</v>
      </c>
      <c r="AB93" s="52" t="s">
        <v>1838</v>
      </c>
      <c r="AC93" s="52" t="s">
        <v>1848</v>
      </c>
      <c r="AD93" s="52" t="s">
        <v>2481</v>
      </c>
      <c r="AE93" s="50">
        <v>2568</v>
      </c>
      <c r="AF93" s="52" t="s">
        <v>1273</v>
      </c>
      <c r="AG93" s="52" t="s">
        <v>1849</v>
      </c>
      <c r="AH93" s="52" t="s">
        <v>2470</v>
      </c>
      <c r="AI93" s="52" t="s">
        <v>2408</v>
      </c>
      <c r="AJ93" s="52" t="s">
        <v>1852</v>
      </c>
      <c r="AK93" s="52" t="s">
        <v>1838</v>
      </c>
      <c r="AL93" s="52" t="s">
        <v>1838</v>
      </c>
      <c r="AM93" s="52" t="s">
        <v>1838</v>
      </c>
      <c r="AN93" s="52" t="s">
        <v>1853</v>
      </c>
      <c r="AO93" s="52" t="s">
        <v>1854</v>
      </c>
      <c r="AP93" s="52" t="s">
        <v>1855</v>
      </c>
      <c r="AQ93" s="50">
        <v>4</v>
      </c>
      <c r="AR93" s="50">
        <v>19</v>
      </c>
      <c r="AS93" s="52" t="s">
        <v>2471</v>
      </c>
      <c r="AT93" s="52" t="s">
        <v>2487</v>
      </c>
    </row>
    <row r="94" spans="1:46" x14ac:dyDescent="0.25">
      <c r="A94" s="50">
        <v>2026</v>
      </c>
      <c r="B94" s="50">
        <v>11554</v>
      </c>
      <c r="C94" s="52" t="s">
        <v>2121</v>
      </c>
      <c r="D94" s="52" t="s">
        <v>1873</v>
      </c>
      <c r="E94" s="52" t="s">
        <v>2410</v>
      </c>
      <c r="F94" s="52" t="s">
        <v>2411</v>
      </c>
      <c r="G94" s="52" t="s">
        <v>1876</v>
      </c>
      <c r="H94" s="52" t="s">
        <v>2412</v>
      </c>
      <c r="I94" s="52" t="s">
        <v>2413</v>
      </c>
      <c r="J94" s="52" t="s">
        <v>2394</v>
      </c>
      <c r="K94" s="52" t="s">
        <v>2394</v>
      </c>
      <c r="L94" s="52" t="s">
        <v>1836</v>
      </c>
      <c r="M94" s="52" t="s">
        <v>1837</v>
      </c>
      <c r="N94" s="52" t="s">
        <v>1838</v>
      </c>
      <c r="O94" s="52" t="s">
        <v>2414</v>
      </c>
      <c r="P94" s="52" t="s">
        <v>2415</v>
      </c>
      <c r="Q94" s="52" t="s">
        <v>2416</v>
      </c>
      <c r="R94" s="52" t="s">
        <v>2417</v>
      </c>
      <c r="S94" s="52" t="s">
        <v>2418</v>
      </c>
      <c r="T94" s="52" t="s">
        <v>2419</v>
      </c>
      <c r="U94" s="52" t="s">
        <v>2394</v>
      </c>
      <c r="V94" s="52" t="s">
        <v>2401</v>
      </c>
      <c r="W94" s="52" t="s">
        <v>2402</v>
      </c>
      <c r="X94" s="52" t="s">
        <v>2403</v>
      </c>
      <c r="Y94" s="52" t="s">
        <v>2404</v>
      </c>
      <c r="Z94" s="52" t="s">
        <v>2405</v>
      </c>
      <c r="AA94" s="52" t="s">
        <v>2394</v>
      </c>
      <c r="AB94" s="52" t="s">
        <v>2420</v>
      </c>
      <c r="AC94" s="52" t="s">
        <v>2264</v>
      </c>
      <c r="AD94" s="52" t="s">
        <v>2421</v>
      </c>
      <c r="AE94" s="50">
        <v>2523</v>
      </c>
      <c r="AF94" s="52" t="s">
        <v>1254</v>
      </c>
      <c r="AG94" s="52" t="s">
        <v>1849</v>
      </c>
      <c r="AH94" s="52" t="s">
        <v>2422</v>
      </c>
      <c r="AI94" s="52" t="s">
        <v>2408</v>
      </c>
      <c r="AJ94" s="52" t="s">
        <v>1852</v>
      </c>
      <c r="AK94" s="52" t="s">
        <v>1838</v>
      </c>
      <c r="AL94" s="52" t="s">
        <v>1838</v>
      </c>
      <c r="AM94" s="52" t="s">
        <v>1838</v>
      </c>
      <c r="AN94" s="52" t="s">
        <v>1853</v>
      </c>
      <c r="AO94" s="52" t="s">
        <v>1854</v>
      </c>
      <c r="AP94" s="52" t="s">
        <v>1855</v>
      </c>
      <c r="AQ94" s="50">
        <v>4</v>
      </c>
      <c r="AR94" s="50">
        <v>19</v>
      </c>
      <c r="AS94" s="52" t="s">
        <v>2423</v>
      </c>
      <c r="AT94" s="52" t="s">
        <v>2415</v>
      </c>
    </row>
    <row r="95" spans="1:46" x14ac:dyDescent="0.25">
      <c r="A95" s="50">
        <v>2026</v>
      </c>
      <c r="B95" s="50">
        <v>11413</v>
      </c>
      <c r="C95" s="52" t="s">
        <v>1829</v>
      </c>
      <c r="D95" s="52" t="s">
        <v>1873</v>
      </c>
      <c r="E95" s="52" t="s">
        <v>2301</v>
      </c>
      <c r="F95" s="52" t="s">
        <v>2302</v>
      </c>
      <c r="G95" s="52" t="s">
        <v>1876</v>
      </c>
      <c r="H95" s="52" t="s">
        <v>2303</v>
      </c>
      <c r="I95" s="52" t="s">
        <v>2304</v>
      </c>
      <c r="J95" s="52" t="s">
        <v>2305</v>
      </c>
      <c r="K95" s="52" t="s">
        <v>2305</v>
      </c>
      <c r="L95" s="52" t="s">
        <v>1836</v>
      </c>
      <c r="M95" s="52" t="s">
        <v>1837</v>
      </c>
      <c r="N95" s="52" t="s">
        <v>1838</v>
      </c>
      <c r="O95" s="52" t="s">
        <v>2306</v>
      </c>
      <c r="P95" s="52" t="s">
        <v>2307</v>
      </c>
      <c r="Q95" s="52" t="s">
        <v>2308</v>
      </c>
      <c r="R95" s="52" t="s">
        <v>1849</v>
      </c>
      <c r="S95" s="52" t="s">
        <v>2309</v>
      </c>
      <c r="T95" s="52" t="s">
        <v>2310</v>
      </c>
      <c r="U95" s="52" t="s">
        <v>2305</v>
      </c>
      <c r="V95" s="52" t="s">
        <v>2311</v>
      </c>
      <c r="W95" s="52" t="s">
        <v>2312</v>
      </c>
      <c r="X95" s="52" t="s">
        <v>2313</v>
      </c>
      <c r="Y95" s="52" t="s">
        <v>2309</v>
      </c>
      <c r="Z95" s="52" t="s">
        <v>2314</v>
      </c>
      <c r="AA95" s="52" t="s">
        <v>2305</v>
      </c>
      <c r="AB95" s="52" t="s">
        <v>2315</v>
      </c>
      <c r="AC95" s="52" t="s">
        <v>2024</v>
      </c>
      <c r="AD95" s="52" t="s">
        <v>2316</v>
      </c>
      <c r="AE95" s="50">
        <v>2543</v>
      </c>
      <c r="AF95" s="52" t="s">
        <v>1287</v>
      </c>
      <c r="AG95" s="52" t="s">
        <v>1889</v>
      </c>
      <c r="AH95" s="52" t="s">
        <v>2317</v>
      </c>
      <c r="AI95" s="52" t="s">
        <v>2318</v>
      </c>
      <c r="AJ95" s="52" t="s">
        <v>1852</v>
      </c>
      <c r="AK95" s="52" t="s">
        <v>1838</v>
      </c>
      <c r="AL95" s="52" t="s">
        <v>1838</v>
      </c>
      <c r="AM95" s="52" t="s">
        <v>1838</v>
      </c>
      <c r="AN95" s="52" t="s">
        <v>1853</v>
      </c>
      <c r="AO95" s="52" t="s">
        <v>1854</v>
      </c>
      <c r="AP95" s="52" t="s">
        <v>1855</v>
      </c>
      <c r="AQ95" s="50">
        <v>4</v>
      </c>
      <c r="AR95" s="50">
        <v>19</v>
      </c>
      <c r="AS95" s="52" t="s">
        <v>1987</v>
      </c>
      <c r="AT95" s="52" t="s">
        <v>2319</v>
      </c>
    </row>
    <row r="96" spans="1:46" x14ac:dyDescent="0.25">
      <c r="A96" s="50">
        <v>2026</v>
      </c>
      <c r="B96" s="50">
        <v>11671</v>
      </c>
      <c r="C96" s="52" t="s">
        <v>2121</v>
      </c>
      <c r="D96" s="52" t="s">
        <v>1873</v>
      </c>
      <c r="E96" s="52" t="s">
        <v>2533</v>
      </c>
      <c r="F96" s="52" t="s">
        <v>2534</v>
      </c>
      <c r="G96" s="52" t="s">
        <v>1833</v>
      </c>
      <c r="H96" s="52" t="s">
        <v>2535</v>
      </c>
      <c r="I96" s="52" t="s">
        <v>2536</v>
      </c>
      <c r="J96" s="52" t="s">
        <v>2394</v>
      </c>
      <c r="K96" s="52" t="s">
        <v>2394</v>
      </c>
      <c r="L96" s="52" t="s">
        <v>1836</v>
      </c>
      <c r="M96" s="52" t="s">
        <v>1837</v>
      </c>
      <c r="N96" s="52" t="s">
        <v>1838</v>
      </c>
      <c r="O96" s="52" t="s">
        <v>2537</v>
      </c>
      <c r="P96" s="52" t="s">
        <v>2538</v>
      </c>
      <c r="Q96" s="52" t="s">
        <v>2403</v>
      </c>
      <c r="R96" s="52" t="s">
        <v>2539</v>
      </c>
      <c r="S96" s="52" t="s">
        <v>2530</v>
      </c>
      <c r="T96" s="52" t="s">
        <v>2419</v>
      </c>
      <c r="U96" s="52" t="s">
        <v>2394</v>
      </c>
      <c r="V96" s="52" t="s">
        <v>2401</v>
      </c>
      <c r="W96" s="52" t="s">
        <v>2402</v>
      </c>
      <c r="X96" s="52" t="s">
        <v>2403</v>
      </c>
      <c r="Y96" s="52" t="s">
        <v>2404</v>
      </c>
      <c r="Z96" s="52" t="s">
        <v>2405</v>
      </c>
      <c r="AA96" s="52" t="s">
        <v>2394</v>
      </c>
      <c r="AB96" s="52" t="s">
        <v>1838</v>
      </c>
      <c r="AC96" s="52" t="s">
        <v>2264</v>
      </c>
      <c r="AD96" s="52" t="s">
        <v>2540</v>
      </c>
      <c r="AE96" s="50">
        <v>2523</v>
      </c>
      <c r="AF96" s="52" t="s">
        <v>1254</v>
      </c>
      <c r="AG96" s="52" t="s">
        <v>1889</v>
      </c>
      <c r="AH96" s="52" t="s">
        <v>2422</v>
      </c>
      <c r="AI96" s="52" t="s">
        <v>2408</v>
      </c>
      <c r="AJ96" s="52" t="s">
        <v>1852</v>
      </c>
      <c r="AK96" s="52" t="s">
        <v>1838</v>
      </c>
      <c r="AL96" s="52" t="s">
        <v>1838</v>
      </c>
      <c r="AM96" s="52" t="s">
        <v>1838</v>
      </c>
      <c r="AN96" s="52" t="s">
        <v>1853</v>
      </c>
      <c r="AO96" s="52" t="s">
        <v>1854</v>
      </c>
      <c r="AP96" s="52" t="s">
        <v>1855</v>
      </c>
      <c r="AQ96" s="50">
        <v>4</v>
      </c>
      <c r="AR96" s="50">
        <v>19</v>
      </c>
      <c r="AS96" s="52" t="s">
        <v>2423</v>
      </c>
      <c r="AT96" s="52" t="s">
        <v>2538</v>
      </c>
    </row>
  </sheetData>
  <sortState xmlns:xlrd2="http://schemas.microsoft.com/office/spreadsheetml/2017/richdata2" ref="A2:AT96">
    <sortCondition ref="F2:F9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5E181-1B8B-40FB-802B-D2110B5CE5FD}">
  <dimension ref="A1:L237"/>
  <sheetViews>
    <sheetView workbookViewId="0">
      <selection activeCell="C65" sqref="C65"/>
    </sheetView>
  </sheetViews>
  <sheetFormatPr defaultColWidth="9.140625" defaultRowHeight="15" x14ac:dyDescent="0.25"/>
  <cols>
    <col min="1" max="1" width="9.42578125" customWidth="1"/>
    <col min="2" max="2" width="18.42578125" customWidth="1"/>
    <col min="3" max="3" width="18.85546875" customWidth="1"/>
    <col min="4" max="4" width="42.140625" customWidth="1"/>
    <col min="5" max="5" width="25.28515625" customWidth="1"/>
    <col min="6" max="6" width="18.85546875" customWidth="1"/>
    <col min="8" max="8" width="22.140625" customWidth="1"/>
    <col min="9" max="9" width="16.85546875" customWidth="1"/>
    <col min="10" max="10" width="13.7109375" customWidth="1"/>
    <col min="11" max="11" width="15.28515625" customWidth="1"/>
  </cols>
  <sheetData>
    <row r="1" spans="1:12" x14ac:dyDescent="0.25">
      <c r="A1" t="s">
        <v>2208</v>
      </c>
      <c r="B1" t="s">
        <v>2199</v>
      </c>
      <c r="C1" t="s">
        <v>2209</v>
      </c>
      <c r="D1" t="s">
        <v>2200</v>
      </c>
      <c r="E1" t="s">
        <v>2201</v>
      </c>
      <c r="F1" t="s">
        <v>2202</v>
      </c>
      <c r="G1" t="s">
        <v>2203</v>
      </c>
      <c r="H1" t="s">
        <v>2204</v>
      </c>
      <c r="I1" t="s">
        <v>2205</v>
      </c>
      <c r="J1" t="s">
        <v>2206</v>
      </c>
      <c r="K1" t="s">
        <v>2207</v>
      </c>
      <c r="L1" t="s">
        <v>2711</v>
      </c>
    </row>
    <row r="2" spans="1:12" hidden="1" x14ac:dyDescent="0.25">
      <c r="A2" t="s">
        <v>1213</v>
      </c>
      <c r="B2" t="s">
        <v>1214</v>
      </c>
      <c r="C2" t="str">
        <f>TRIM(B2)</f>
        <v>A GRAZ01</v>
      </c>
      <c r="D2" t="s">
        <v>1215</v>
      </c>
      <c r="E2" t="s">
        <v>1216</v>
      </c>
      <c r="F2" t="s">
        <v>1217</v>
      </c>
      <c r="G2" t="s">
        <v>1218</v>
      </c>
      <c r="H2" t="s">
        <v>1219</v>
      </c>
      <c r="I2" t="s">
        <v>1220</v>
      </c>
      <c r="J2">
        <v>10</v>
      </c>
      <c r="K2">
        <v>4</v>
      </c>
    </row>
    <row r="3" spans="1:12" hidden="1" x14ac:dyDescent="0.25">
      <c r="A3" t="s">
        <v>1213</v>
      </c>
      <c r="B3" t="s">
        <v>1221</v>
      </c>
      <c r="C3" t="str">
        <f t="shared" ref="C3:C66" si="0">TRIM(B3)</f>
        <v>A INNSBRU01</v>
      </c>
      <c r="D3" t="s">
        <v>1222</v>
      </c>
      <c r="E3" t="s">
        <v>1223</v>
      </c>
      <c r="F3" t="s">
        <v>1217</v>
      </c>
      <c r="G3" t="s">
        <v>1224</v>
      </c>
      <c r="H3" t="s">
        <v>1225</v>
      </c>
      <c r="I3" t="s">
        <v>1220</v>
      </c>
      <c r="J3">
        <v>10</v>
      </c>
      <c r="K3">
        <v>1</v>
      </c>
    </row>
    <row r="4" spans="1:12" hidden="1" x14ac:dyDescent="0.25">
      <c r="A4" t="s">
        <v>1213</v>
      </c>
      <c r="B4" t="s">
        <v>1221</v>
      </c>
      <c r="C4" t="str">
        <f t="shared" si="0"/>
        <v>A INNSBRU01</v>
      </c>
      <c r="D4" t="s">
        <v>1226</v>
      </c>
      <c r="E4" t="s">
        <v>1227</v>
      </c>
      <c r="F4" t="s">
        <v>1217</v>
      </c>
      <c r="G4" t="s">
        <v>1228</v>
      </c>
      <c r="H4" t="s">
        <v>1229</v>
      </c>
      <c r="I4" t="s">
        <v>1220</v>
      </c>
      <c r="J4">
        <v>10</v>
      </c>
      <c r="K4">
        <v>1</v>
      </c>
    </row>
    <row r="5" spans="1:12" hidden="1" x14ac:dyDescent="0.25">
      <c r="A5" t="s">
        <v>1213</v>
      </c>
      <c r="B5" t="s">
        <v>1230</v>
      </c>
      <c r="C5" t="str">
        <f t="shared" si="0"/>
        <v>A KLAGENF01</v>
      </c>
      <c r="D5" t="s">
        <v>1231</v>
      </c>
      <c r="E5" t="s">
        <v>1232</v>
      </c>
      <c r="F5" t="s">
        <v>1217</v>
      </c>
      <c r="G5" t="s">
        <v>1224</v>
      </c>
      <c r="H5" t="s">
        <v>1225</v>
      </c>
      <c r="I5" t="s">
        <v>1233</v>
      </c>
      <c r="J5">
        <v>10</v>
      </c>
      <c r="K5">
        <v>2</v>
      </c>
    </row>
    <row r="6" spans="1:12" hidden="1" x14ac:dyDescent="0.25">
      <c r="A6" t="s">
        <v>1213</v>
      </c>
      <c r="B6" t="s">
        <v>1230</v>
      </c>
      <c r="C6" t="str">
        <f t="shared" si="0"/>
        <v>A KLAGENF01</v>
      </c>
      <c r="D6" t="s">
        <v>1231</v>
      </c>
      <c r="E6" t="s">
        <v>1232</v>
      </c>
      <c r="F6" t="s">
        <v>1217</v>
      </c>
      <c r="G6" t="s">
        <v>1218</v>
      </c>
      <c r="H6" t="s">
        <v>1219</v>
      </c>
      <c r="I6" t="s">
        <v>1233</v>
      </c>
      <c r="J6">
        <v>10</v>
      </c>
      <c r="K6">
        <v>2</v>
      </c>
    </row>
    <row r="7" spans="1:12" hidden="1" x14ac:dyDescent="0.25">
      <c r="A7" t="s">
        <v>1213</v>
      </c>
      <c r="B7" t="s">
        <v>1234</v>
      </c>
      <c r="C7" t="str">
        <f t="shared" si="0"/>
        <v>A KUFSTEI01</v>
      </c>
      <c r="D7" t="s">
        <v>1235</v>
      </c>
      <c r="E7" t="s">
        <v>1236</v>
      </c>
      <c r="F7" t="s">
        <v>1217</v>
      </c>
      <c r="G7" t="s">
        <v>1237</v>
      </c>
      <c r="H7" t="s">
        <v>1238</v>
      </c>
      <c r="I7" t="s">
        <v>1239</v>
      </c>
      <c r="J7">
        <v>15</v>
      </c>
      <c r="K7">
        <v>3</v>
      </c>
    </row>
    <row r="8" spans="1:12" hidden="1" x14ac:dyDescent="0.25">
      <c r="A8" t="s">
        <v>1213</v>
      </c>
      <c r="B8" t="s">
        <v>1240</v>
      </c>
      <c r="C8" t="str">
        <f t="shared" si="0"/>
        <v>A SALZBUR01</v>
      </c>
      <c r="D8" t="s">
        <v>1241</v>
      </c>
      <c r="E8" t="s">
        <v>1242</v>
      </c>
      <c r="F8" t="s">
        <v>1217</v>
      </c>
      <c r="G8" t="s">
        <v>1224</v>
      </c>
      <c r="H8" t="s">
        <v>1225</v>
      </c>
      <c r="I8" t="s">
        <v>1220</v>
      </c>
      <c r="J8">
        <v>8</v>
      </c>
      <c r="K8">
        <v>2</v>
      </c>
    </row>
    <row r="9" spans="1:12" hidden="1" x14ac:dyDescent="0.25">
      <c r="A9" t="s">
        <v>1213</v>
      </c>
      <c r="B9" t="s">
        <v>1240</v>
      </c>
      <c r="C9" t="str">
        <f t="shared" si="0"/>
        <v>A SALZBUR01</v>
      </c>
      <c r="D9" t="s">
        <v>1241</v>
      </c>
      <c r="E9" t="s">
        <v>1242</v>
      </c>
      <c r="F9" t="s">
        <v>1217</v>
      </c>
      <c r="G9" t="s">
        <v>1243</v>
      </c>
      <c r="H9" t="s">
        <v>1244</v>
      </c>
      <c r="I9" t="s">
        <v>1220</v>
      </c>
      <c r="J9">
        <v>16</v>
      </c>
      <c r="K9">
        <v>2</v>
      </c>
    </row>
    <row r="10" spans="1:12" hidden="1" x14ac:dyDescent="0.25">
      <c r="A10" t="s">
        <v>1213</v>
      </c>
      <c r="B10" t="s">
        <v>1245</v>
      </c>
      <c r="C10" t="str">
        <f t="shared" si="0"/>
        <v>A WIEN09</v>
      </c>
      <c r="D10" t="s">
        <v>1246</v>
      </c>
      <c r="E10" t="s">
        <v>1247</v>
      </c>
      <c r="F10" t="s">
        <v>1217</v>
      </c>
      <c r="G10" t="s">
        <v>1248</v>
      </c>
      <c r="H10" t="s">
        <v>1249</v>
      </c>
      <c r="I10" t="s">
        <v>1220</v>
      </c>
      <c r="J10">
        <v>5</v>
      </c>
      <c r="K10">
        <v>1</v>
      </c>
    </row>
    <row r="11" spans="1:12" hidden="1" x14ac:dyDescent="0.25">
      <c r="A11" t="s">
        <v>1213</v>
      </c>
      <c r="B11" t="s">
        <v>1250</v>
      </c>
      <c r="C11" t="str">
        <f t="shared" si="0"/>
        <v>B ANTWERP62</v>
      </c>
      <c r="D11" t="s">
        <v>1251</v>
      </c>
      <c r="E11" t="s">
        <v>1252</v>
      </c>
      <c r="F11" t="s">
        <v>1253</v>
      </c>
      <c r="G11" t="s">
        <v>1237</v>
      </c>
      <c r="H11" t="s">
        <v>1254</v>
      </c>
      <c r="I11" t="s">
        <v>1220</v>
      </c>
      <c r="J11">
        <v>10</v>
      </c>
      <c r="K11">
        <v>2</v>
      </c>
    </row>
    <row r="12" spans="1:12" hidden="1" x14ac:dyDescent="0.25">
      <c r="A12" t="s">
        <v>1213</v>
      </c>
      <c r="B12" t="s">
        <v>1255</v>
      </c>
      <c r="C12" t="str">
        <f t="shared" si="0"/>
        <v>BG BLAGOEV03</v>
      </c>
      <c r="D12" t="s">
        <v>1256</v>
      </c>
      <c r="E12" t="s">
        <v>1257</v>
      </c>
      <c r="F12" t="s">
        <v>1258</v>
      </c>
      <c r="G12" t="s">
        <v>1259</v>
      </c>
      <c r="H12" t="s">
        <v>1260</v>
      </c>
      <c r="I12" t="s">
        <v>1233</v>
      </c>
      <c r="J12">
        <v>10</v>
      </c>
      <c r="K12">
        <v>1</v>
      </c>
    </row>
    <row r="13" spans="1:12" hidden="1" x14ac:dyDescent="0.25">
      <c r="A13" t="s">
        <v>1213</v>
      </c>
      <c r="B13" t="s">
        <v>1261</v>
      </c>
      <c r="C13" t="str">
        <f t="shared" si="0"/>
        <v>BG PLOVDIV07</v>
      </c>
      <c r="D13" t="s">
        <v>1262</v>
      </c>
      <c r="E13" t="s">
        <v>1263</v>
      </c>
      <c r="F13" t="s">
        <v>1258</v>
      </c>
      <c r="G13" t="s">
        <v>1264</v>
      </c>
      <c r="H13" t="s">
        <v>1265</v>
      </c>
      <c r="I13" t="s">
        <v>1233</v>
      </c>
      <c r="J13">
        <v>12</v>
      </c>
      <c r="K13">
        <v>2</v>
      </c>
    </row>
    <row r="14" spans="1:12" hidden="1" x14ac:dyDescent="0.25">
      <c r="A14" t="s">
        <v>1213</v>
      </c>
      <c r="B14" t="s">
        <v>1266</v>
      </c>
      <c r="C14" t="str">
        <f t="shared" si="0"/>
        <v>BG SOFIA02</v>
      </c>
      <c r="D14" t="s">
        <v>1267</v>
      </c>
      <c r="E14" t="s">
        <v>1268</v>
      </c>
      <c r="F14" t="s">
        <v>1258</v>
      </c>
      <c r="G14" t="s">
        <v>1224</v>
      </c>
      <c r="H14" t="s">
        <v>1225</v>
      </c>
      <c r="I14" t="s">
        <v>1239</v>
      </c>
      <c r="J14">
        <v>10</v>
      </c>
      <c r="K14">
        <v>1</v>
      </c>
    </row>
    <row r="15" spans="1:12" hidden="1" x14ac:dyDescent="0.25">
      <c r="A15" t="s">
        <v>1213</v>
      </c>
      <c r="B15" t="s">
        <v>1269</v>
      </c>
      <c r="C15" t="str">
        <f t="shared" si="0"/>
        <v>BG SOFIA06</v>
      </c>
      <c r="D15" t="s">
        <v>1270</v>
      </c>
      <c r="E15" t="s">
        <v>1271</v>
      </c>
      <c r="F15" t="s">
        <v>1258</v>
      </c>
      <c r="G15" t="s">
        <v>1272</v>
      </c>
      <c r="H15" t="s">
        <v>1273</v>
      </c>
      <c r="I15" t="s">
        <v>1239</v>
      </c>
      <c r="J15">
        <v>10</v>
      </c>
      <c r="K15">
        <v>2</v>
      </c>
    </row>
    <row r="16" spans="1:12" hidden="1" x14ac:dyDescent="0.25">
      <c r="A16" t="s">
        <v>1213</v>
      </c>
      <c r="B16" t="s">
        <v>1274</v>
      </c>
      <c r="C16" t="str">
        <f t="shared" si="0"/>
        <v>BG VELIKO01</v>
      </c>
      <c r="D16" t="s">
        <v>1275</v>
      </c>
      <c r="E16" t="s">
        <v>1276</v>
      </c>
      <c r="F16" t="s">
        <v>1258</v>
      </c>
      <c r="G16" t="s">
        <v>1224</v>
      </c>
      <c r="H16" t="s">
        <v>1225</v>
      </c>
      <c r="I16" t="s">
        <v>1233</v>
      </c>
      <c r="J16">
        <v>5</v>
      </c>
      <c r="K16">
        <v>1</v>
      </c>
    </row>
    <row r="17" spans="1:11" hidden="1" x14ac:dyDescent="0.25">
      <c r="A17" t="s">
        <v>1213</v>
      </c>
      <c r="B17" t="s">
        <v>1274</v>
      </c>
      <c r="C17" t="str">
        <f t="shared" si="0"/>
        <v>BG VELIKO01</v>
      </c>
      <c r="D17" t="s">
        <v>1275</v>
      </c>
      <c r="E17" t="s">
        <v>1276</v>
      </c>
      <c r="F17" t="s">
        <v>1258</v>
      </c>
      <c r="G17" t="s">
        <v>1243</v>
      </c>
      <c r="H17" t="s">
        <v>1277</v>
      </c>
      <c r="I17" t="s">
        <v>1220</v>
      </c>
      <c r="J17">
        <v>5</v>
      </c>
      <c r="K17">
        <v>1</v>
      </c>
    </row>
    <row r="18" spans="1:11" hidden="1" x14ac:dyDescent="0.25">
      <c r="A18" t="s">
        <v>1213</v>
      </c>
      <c r="B18" t="s">
        <v>1274</v>
      </c>
      <c r="C18" t="str">
        <f t="shared" si="0"/>
        <v>BG VELIKO01</v>
      </c>
      <c r="D18" t="s">
        <v>1278</v>
      </c>
      <c r="E18" t="s">
        <v>1279</v>
      </c>
      <c r="F18" t="s">
        <v>1258</v>
      </c>
      <c r="G18" t="s">
        <v>1280</v>
      </c>
      <c r="H18" t="s">
        <v>1281</v>
      </c>
      <c r="I18" t="s">
        <v>1233</v>
      </c>
      <c r="J18">
        <v>10</v>
      </c>
      <c r="K18">
        <v>2</v>
      </c>
    </row>
    <row r="19" spans="1:11" hidden="1" x14ac:dyDescent="0.25">
      <c r="A19" t="s">
        <v>1213</v>
      </c>
      <c r="B19" t="s">
        <v>1282</v>
      </c>
      <c r="C19" t="str">
        <f t="shared" si="0"/>
        <v>CY NICOSIA01</v>
      </c>
      <c r="D19" t="s">
        <v>1283</v>
      </c>
      <c r="E19" t="s">
        <v>1284</v>
      </c>
      <c r="F19" t="s">
        <v>1285</v>
      </c>
      <c r="G19" t="s">
        <v>1243</v>
      </c>
      <c r="H19" t="s">
        <v>1277</v>
      </c>
      <c r="I19" t="s">
        <v>1220</v>
      </c>
      <c r="J19">
        <v>12</v>
      </c>
      <c r="K19">
        <v>2</v>
      </c>
    </row>
    <row r="20" spans="1:11" hidden="1" x14ac:dyDescent="0.25">
      <c r="A20" t="s">
        <v>1213</v>
      </c>
      <c r="B20" t="s">
        <v>1282</v>
      </c>
      <c r="C20" t="str">
        <f t="shared" si="0"/>
        <v>CY NICOSIA01</v>
      </c>
      <c r="D20" t="s">
        <v>1283</v>
      </c>
      <c r="E20" t="s">
        <v>1284</v>
      </c>
      <c r="F20" t="s">
        <v>1285</v>
      </c>
      <c r="G20" t="s">
        <v>1286</v>
      </c>
      <c r="H20" t="s">
        <v>1287</v>
      </c>
      <c r="I20" t="s">
        <v>1220</v>
      </c>
      <c r="J20">
        <v>10</v>
      </c>
      <c r="K20">
        <v>2</v>
      </c>
    </row>
    <row r="21" spans="1:11" hidden="1" x14ac:dyDescent="0.25">
      <c r="A21" t="s">
        <v>1213</v>
      </c>
      <c r="B21" t="s">
        <v>1288</v>
      </c>
      <c r="C21" t="str">
        <f t="shared" si="0"/>
        <v>CZ BRNO02</v>
      </c>
      <c r="D21" t="s">
        <v>1289</v>
      </c>
      <c r="E21" t="s">
        <v>1290</v>
      </c>
      <c r="F21" t="s">
        <v>1291</v>
      </c>
      <c r="G21" t="s">
        <v>1248</v>
      </c>
      <c r="H21" t="s">
        <v>1249</v>
      </c>
      <c r="I21" t="s">
        <v>1239</v>
      </c>
      <c r="J21">
        <v>6</v>
      </c>
      <c r="K21">
        <v>1</v>
      </c>
    </row>
    <row r="22" spans="1:11" hidden="1" x14ac:dyDescent="0.25">
      <c r="A22" t="s">
        <v>1213</v>
      </c>
      <c r="B22" t="s">
        <v>1288</v>
      </c>
      <c r="C22" t="str">
        <f t="shared" si="0"/>
        <v>CZ BRNO02</v>
      </c>
      <c r="D22" t="s">
        <v>1289</v>
      </c>
      <c r="E22" t="s">
        <v>1290</v>
      </c>
      <c r="F22" t="s">
        <v>1291</v>
      </c>
      <c r="G22" t="s">
        <v>1280</v>
      </c>
      <c r="H22" t="s">
        <v>1281</v>
      </c>
      <c r="I22" t="s">
        <v>1220</v>
      </c>
      <c r="J22">
        <v>10</v>
      </c>
      <c r="K22">
        <v>2</v>
      </c>
    </row>
    <row r="23" spans="1:11" hidden="1" x14ac:dyDescent="0.25">
      <c r="A23" t="s">
        <v>1213</v>
      </c>
      <c r="B23" t="s">
        <v>1292</v>
      </c>
      <c r="C23" t="str">
        <f t="shared" si="0"/>
        <v>CZ BRNO05</v>
      </c>
      <c r="D23" t="s">
        <v>1293</v>
      </c>
      <c r="E23" t="s">
        <v>1290</v>
      </c>
      <c r="F23" t="s">
        <v>1291</v>
      </c>
      <c r="G23" t="s">
        <v>1294</v>
      </c>
      <c r="H23" t="s">
        <v>1295</v>
      </c>
      <c r="I23" t="s">
        <v>1233</v>
      </c>
      <c r="J23">
        <v>10</v>
      </c>
      <c r="K23">
        <v>1</v>
      </c>
    </row>
    <row r="24" spans="1:11" hidden="1" x14ac:dyDescent="0.25">
      <c r="A24" t="s">
        <v>1213</v>
      </c>
      <c r="B24" t="s">
        <v>1292</v>
      </c>
      <c r="C24" t="str">
        <f t="shared" si="0"/>
        <v>CZ BRNO05</v>
      </c>
      <c r="D24" t="s">
        <v>1293</v>
      </c>
      <c r="E24" t="s">
        <v>1290</v>
      </c>
      <c r="F24" t="s">
        <v>1291</v>
      </c>
      <c r="G24" t="s">
        <v>1224</v>
      </c>
      <c r="H24" t="s">
        <v>1225</v>
      </c>
      <c r="I24" t="s">
        <v>1220</v>
      </c>
      <c r="J24">
        <v>5</v>
      </c>
      <c r="K24">
        <v>1</v>
      </c>
    </row>
    <row r="25" spans="1:11" hidden="1" x14ac:dyDescent="0.25">
      <c r="A25" t="s">
        <v>1213</v>
      </c>
      <c r="B25" t="s">
        <v>1292</v>
      </c>
      <c r="C25" t="str">
        <f t="shared" si="0"/>
        <v>CZ BRNO05</v>
      </c>
      <c r="D25" t="s">
        <v>1293</v>
      </c>
      <c r="E25" t="s">
        <v>1290</v>
      </c>
      <c r="F25" t="s">
        <v>1291</v>
      </c>
      <c r="G25" t="s">
        <v>1294</v>
      </c>
      <c r="H25" t="s">
        <v>1295</v>
      </c>
      <c r="I25" t="s">
        <v>1233</v>
      </c>
      <c r="J25">
        <v>20</v>
      </c>
      <c r="K25">
        <v>2</v>
      </c>
    </row>
    <row r="26" spans="1:11" hidden="1" x14ac:dyDescent="0.25">
      <c r="A26" t="s">
        <v>1213</v>
      </c>
      <c r="B26" t="s">
        <v>1296</v>
      </c>
      <c r="C26" t="str">
        <f t="shared" si="0"/>
        <v>CZ CESKE01</v>
      </c>
      <c r="D26" t="s">
        <v>1297</v>
      </c>
      <c r="E26" t="s">
        <v>1298</v>
      </c>
      <c r="F26" t="s">
        <v>1291</v>
      </c>
      <c r="G26" t="s">
        <v>1286</v>
      </c>
      <c r="H26" t="s">
        <v>1287</v>
      </c>
      <c r="I26" t="s">
        <v>1233</v>
      </c>
      <c r="J26">
        <v>20</v>
      </c>
      <c r="K26">
        <v>5</v>
      </c>
    </row>
    <row r="27" spans="1:11" hidden="1" x14ac:dyDescent="0.25">
      <c r="A27" t="s">
        <v>1213</v>
      </c>
      <c r="B27" t="s">
        <v>1299</v>
      </c>
      <c r="C27" t="str">
        <f t="shared" si="0"/>
        <v>CZ HRADEC01</v>
      </c>
      <c r="D27" t="s">
        <v>1300</v>
      </c>
      <c r="E27" t="s">
        <v>1301</v>
      </c>
      <c r="F27" t="s">
        <v>1291</v>
      </c>
      <c r="G27" t="s">
        <v>1224</v>
      </c>
      <c r="H27" t="s">
        <v>1225</v>
      </c>
      <c r="I27" t="s">
        <v>1220</v>
      </c>
      <c r="J27">
        <v>10</v>
      </c>
      <c r="K27">
        <v>2</v>
      </c>
    </row>
    <row r="28" spans="1:11" hidden="1" x14ac:dyDescent="0.25">
      <c r="A28" t="s">
        <v>1213</v>
      </c>
      <c r="B28" t="s">
        <v>1302</v>
      </c>
      <c r="C28" t="str">
        <f t="shared" si="0"/>
        <v>CZ LIBEREC01</v>
      </c>
      <c r="D28" t="s">
        <v>1303</v>
      </c>
      <c r="E28" t="s">
        <v>1304</v>
      </c>
      <c r="F28" t="s">
        <v>1291</v>
      </c>
      <c r="G28" t="s">
        <v>1248</v>
      </c>
      <c r="H28" t="s">
        <v>1249</v>
      </c>
      <c r="I28" t="s">
        <v>1220</v>
      </c>
      <c r="J28">
        <v>15</v>
      </c>
      <c r="K28">
        <v>3</v>
      </c>
    </row>
    <row r="29" spans="1:11" hidden="1" x14ac:dyDescent="0.25">
      <c r="A29" t="s">
        <v>1213</v>
      </c>
      <c r="B29" t="s">
        <v>1302</v>
      </c>
      <c r="C29" t="str">
        <f t="shared" si="0"/>
        <v>CZ LIBEREC01</v>
      </c>
      <c r="D29" t="s">
        <v>1303</v>
      </c>
      <c r="E29" t="s">
        <v>1304</v>
      </c>
      <c r="F29" t="s">
        <v>1291</v>
      </c>
      <c r="G29" t="s">
        <v>1305</v>
      </c>
      <c r="H29" t="s">
        <v>1306</v>
      </c>
      <c r="I29" t="s">
        <v>1220</v>
      </c>
      <c r="J29">
        <v>10</v>
      </c>
      <c r="K29">
        <v>2</v>
      </c>
    </row>
    <row r="30" spans="1:11" hidden="1" x14ac:dyDescent="0.25">
      <c r="A30" t="s">
        <v>1213</v>
      </c>
      <c r="B30" t="s">
        <v>1307</v>
      </c>
      <c r="C30" t="str">
        <f t="shared" si="0"/>
        <v>CZ OLOMOUC01</v>
      </c>
      <c r="D30" t="s">
        <v>1308</v>
      </c>
      <c r="E30" t="s">
        <v>1309</v>
      </c>
      <c r="F30" t="s">
        <v>1291</v>
      </c>
      <c r="G30" t="s">
        <v>1280</v>
      </c>
      <c r="H30" t="s">
        <v>1281</v>
      </c>
      <c r="I30" t="s">
        <v>1220</v>
      </c>
      <c r="J30">
        <v>10</v>
      </c>
      <c r="K30">
        <v>2</v>
      </c>
    </row>
    <row r="31" spans="1:11" hidden="1" x14ac:dyDescent="0.25">
      <c r="A31" t="s">
        <v>1213</v>
      </c>
      <c r="B31" t="s">
        <v>1307</v>
      </c>
      <c r="C31" t="str">
        <f t="shared" si="0"/>
        <v>CZ OLOMOUC01</v>
      </c>
      <c r="D31" t="s">
        <v>1308</v>
      </c>
      <c r="E31" t="s">
        <v>1310</v>
      </c>
      <c r="F31" t="s">
        <v>1291</v>
      </c>
      <c r="G31" t="s">
        <v>1218</v>
      </c>
      <c r="H31" t="s">
        <v>1219</v>
      </c>
      <c r="I31" t="s">
        <v>1233</v>
      </c>
      <c r="J31">
        <v>10</v>
      </c>
      <c r="K31">
        <v>2</v>
      </c>
    </row>
    <row r="32" spans="1:11" hidden="1" x14ac:dyDescent="0.25">
      <c r="A32" t="s">
        <v>1213</v>
      </c>
      <c r="B32" t="s">
        <v>1307</v>
      </c>
      <c r="C32" t="str">
        <f t="shared" si="0"/>
        <v>CZ OLOMOUC01</v>
      </c>
      <c r="D32" t="s">
        <v>1308</v>
      </c>
      <c r="E32" t="s">
        <v>1310</v>
      </c>
      <c r="F32" t="s">
        <v>1291</v>
      </c>
      <c r="G32" t="s">
        <v>1311</v>
      </c>
      <c r="H32" t="s">
        <v>1312</v>
      </c>
      <c r="I32" t="s">
        <v>1233</v>
      </c>
      <c r="J32">
        <v>15</v>
      </c>
      <c r="K32">
        <v>3</v>
      </c>
    </row>
    <row r="33" spans="1:11" hidden="1" x14ac:dyDescent="0.25">
      <c r="A33" t="s">
        <v>1213</v>
      </c>
      <c r="B33" t="s">
        <v>1307</v>
      </c>
      <c r="C33" t="str">
        <f t="shared" si="0"/>
        <v>CZ OLOMOUC01</v>
      </c>
      <c r="D33" t="s">
        <v>1308</v>
      </c>
      <c r="E33" t="s">
        <v>1310</v>
      </c>
      <c r="F33" t="s">
        <v>1291</v>
      </c>
      <c r="G33" t="s">
        <v>1228</v>
      </c>
      <c r="H33" t="s">
        <v>1229</v>
      </c>
      <c r="I33" t="s">
        <v>1233</v>
      </c>
      <c r="J33">
        <v>15</v>
      </c>
      <c r="K33">
        <v>3</v>
      </c>
    </row>
    <row r="34" spans="1:11" hidden="1" x14ac:dyDescent="0.25">
      <c r="A34" t="s">
        <v>1213</v>
      </c>
      <c r="B34" t="s">
        <v>1307</v>
      </c>
      <c r="C34" t="str">
        <f t="shared" si="0"/>
        <v>CZ OLOMOUC01</v>
      </c>
      <c r="D34" t="s">
        <v>1308</v>
      </c>
      <c r="E34" t="s">
        <v>1310</v>
      </c>
      <c r="F34" t="s">
        <v>1291</v>
      </c>
      <c r="G34" t="s">
        <v>1294</v>
      </c>
      <c r="H34" t="s">
        <v>1295</v>
      </c>
      <c r="I34" t="s">
        <v>1233</v>
      </c>
      <c r="J34">
        <v>15</v>
      </c>
      <c r="K34">
        <v>3</v>
      </c>
    </row>
    <row r="35" spans="1:11" hidden="1" x14ac:dyDescent="0.25">
      <c r="A35" t="s">
        <v>1213</v>
      </c>
      <c r="B35" t="s">
        <v>1313</v>
      </c>
      <c r="C35" t="str">
        <f t="shared" si="0"/>
        <v>CZ OPAVA01</v>
      </c>
      <c r="D35" t="s">
        <v>1314</v>
      </c>
      <c r="E35" t="s">
        <v>1315</v>
      </c>
      <c r="F35" t="s">
        <v>1291</v>
      </c>
      <c r="G35" t="s">
        <v>1316</v>
      </c>
      <c r="H35" t="s">
        <v>1317</v>
      </c>
      <c r="I35" t="s">
        <v>1220</v>
      </c>
      <c r="J35">
        <v>24</v>
      </c>
      <c r="K35">
        <v>4</v>
      </c>
    </row>
    <row r="36" spans="1:11" hidden="1" x14ac:dyDescent="0.25">
      <c r="A36" t="s">
        <v>1213</v>
      </c>
      <c r="B36" t="s">
        <v>1313</v>
      </c>
      <c r="C36" t="str">
        <f t="shared" si="0"/>
        <v>CZ OPAVA01</v>
      </c>
      <c r="D36" t="s">
        <v>1314</v>
      </c>
      <c r="E36" t="s">
        <v>1315</v>
      </c>
      <c r="F36" t="s">
        <v>1291</v>
      </c>
      <c r="G36" t="s">
        <v>1294</v>
      </c>
      <c r="H36" t="s">
        <v>1295</v>
      </c>
      <c r="I36" t="s">
        <v>1220</v>
      </c>
      <c r="J36" t="s">
        <v>1318</v>
      </c>
      <c r="K36" t="s">
        <v>1318</v>
      </c>
    </row>
    <row r="37" spans="1:11" hidden="1" x14ac:dyDescent="0.25">
      <c r="A37" t="s">
        <v>1213</v>
      </c>
      <c r="B37" t="s">
        <v>1319</v>
      </c>
      <c r="C37" t="str">
        <f t="shared" si="0"/>
        <v>CZ OSTRAVA02</v>
      </c>
      <c r="D37" t="s">
        <v>1320</v>
      </c>
      <c r="E37" t="s">
        <v>1321</v>
      </c>
      <c r="F37" t="s">
        <v>1291</v>
      </c>
      <c r="G37" t="s">
        <v>1280</v>
      </c>
      <c r="H37" t="s">
        <v>1281</v>
      </c>
      <c r="I37" t="s">
        <v>1233</v>
      </c>
      <c r="J37">
        <v>20</v>
      </c>
      <c r="K37">
        <v>2</v>
      </c>
    </row>
    <row r="38" spans="1:11" hidden="1" x14ac:dyDescent="0.25">
      <c r="A38" t="s">
        <v>1213</v>
      </c>
      <c r="B38" t="s">
        <v>1322</v>
      </c>
      <c r="C38" t="str">
        <f t="shared" si="0"/>
        <v>CZ PARDUB01</v>
      </c>
      <c r="D38" t="s">
        <v>1323</v>
      </c>
      <c r="E38" t="s">
        <v>1324</v>
      </c>
      <c r="F38" t="s">
        <v>1291</v>
      </c>
      <c r="G38" t="s">
        <v>1294</v>
      </c>
      <c r="H38" t="s">
        <v>1295</v>
      </c>
      <c r="I38" t="s">
        <v>1239</v>
      </c>
      <c r="J38">
        <v>12</v>
      </c>
      <c r="K38">
        <v>2</v>
      </c>
    </row>
    <row r="39" spans="1:11" hidden="1" x14ac:dyDescent="0.25">
      <c r="A39" t="s">
        <v>1213</v>
      </c>
      <c r="B39" t="s">
        <v>1322</v>
      </c>
      <c r="C39" t="str">
        <f t="shared" si="0"/>
        <v>CZ PARDUB01</v>
      </c>
      <c r="D39" t="s">
        <v>1323</v>
      </c>
      <c r="E39" t="s">
        <v>1324</v>
      </c>
      <c r="F39" t="s">
        <v>1291</v>
      </c>
      <c r="G39" t="s">
        <v>1228</v>
      </c>
      <c r="H39" t="s">
        <v>1229</v>
      </c>
      <c r="I39" t="s">
        <v>1325</v>
      </c>
      <c r="J39">
        <v>12</v>
      </c>
      <c r="K39">
        <v>2</v>
      </c>
    </row>
    <row r="40" spans="1:11" hidden="1" x14ac:dyDescent="0.25">
      <c r="A40" t="s">
        <v>1213</v>
      </c>
      <c r="B40" t="s">
        <v>1322</v>
      </c>
      <c r="C40" t="str">
        <f t="shared" si="0"/>
        <v>CZ PARDUB01</v>
      </c>
      <c r="D40" t="s">
        <v>1323</v>
      </c>
      <c r="E40" t="s">
        <v>1324</v>
      </c>
      <c r="F40" t="s">
        <v>1291</v>
      </c>
      <c r="G40" t="s">
        <v>1259</v>
      </c>
      <c r="H40" t="s">
        <v>1260</v>
      </c>
      <c r="I40" t="s">
        <v>1239</v>
      </c>
      <c r="J40">
        <v>36</v>
      </c>
      <c r="K40">
        <v>6</v>
      </c>
    </row>
    <row r="41" spans="1:11" hidden="1" x14ac:dyDescent="0.25">
      <c r="A41" t="s">
        <v>1213</v>
      </c>
      <c r="B41" t="s">
        <v>1326</v>
      </c>
      <c r="C41" t="str">
        <f t="shared" si="0"/>
        <v>CZ PLZEN01</v>
      </c>
      <c r="D41" t="s">
        <v>1327</v>
      </c>
      <c r="E41" t="s">
        <v>1328</v>
      </c>
      <c r="F41" t="s">
        <v>1291</v>
      </c>
      <c r="G41" t="s">
        <v>1294</v>
      </c>
      <c r="H41" t="s">
        <v>1295</v>
      </c>
      <c r="I41" t="s">
        <v>1220</v>
      </c>
      <c r="J41">
        <v>12</v>
      </c>
      <c r="K41">
        <v>2</v>
      </c>
    </row>
    <row r="42" spans="1:11" hidden="1" x14ac:dyDescent="0.25">
      <c r="A42" t="s">
        <v>1213</v>
      </c>
      <c r="B42" t="s">
        <v>1326</v>
      </c>
      <c r="C42" t="str">
        <f t="shared" si="0"/>
        <v>CZ PLZEN01</v>
      </c>
      <c r="D42" t="s">
        <v>1329</v>
      </c>
      <c r="E42" t="s">
        <v>1328</v>
      </c>
      <c r="F42" t="s">
        <v>1291</v>
      </c>
      <c r="G42" t="s">
        <v>1280</v>
      </c>
      <c r="H42" t="s">
        <v>1281</v>
      </c>
      <c r="I42" t="s">
        <v>1220</v>
      </c>
      <c r="J42">
        <v>10</v>
      </c>
      <c r="K42">
        <v>2</v>
      </c>
    </row>
    <row r="43" spans="1:11" hidden="1" x14ac:dyDescent="0.25">
      <c r="A43" t="s">
        <v>1213</v>
      </c>
      <c r="B43" t="s">
        <v>1330</v>
      </c>
      <c r="C43" t="str">
        <f t="shared" si="0"/>
        <v>CZ PRAHA07</v>
      </c>
      <c r="D43" t="s">
        <v>1331</v>
      </c>
      <c r="E43" t="s">
        <v>1332</v>
      </c>
      <c r="F43" t="s">
        <v>1291</v>
      </c>
      <c r="G43" t="s">
        <v>1280</v>
      </c>
      <c r="H43" t="s">
        <v>1281</v>
      </c>
      <c r="I43" t="s">
        <v>1220</v>
      </c>
      <c r="J43">
        <v>12</v>
      </c>
      <c r="K43">
        <v>2</v>
      </c>
    </row>
    <row r="44" spans="1:11" hidden="1" x14ac:dyDescent="0.25">
      <c r="A44" t="s">
        <v>1213</v>
      </c>
      <c r="B44" t="s">
        <v>1330</v>
      </c>
      <c r="C44" t="str">
        <f t="shared" si="0"/>
        <v>CZ PRAHA07</v>
      </c>
      <c r="D44" t="s">
        <v>1331</v>
      </c>
      <c r="E44" t="s">
        <v>1332</v>
      </c>
      <c r="F44" t="s">
        <v>1291</v>
      </c>
      <c r="G44" t="s">
        <v>1333</v>
      </c>
      <c r="H44" t="s">
        <v>1334</v>
      </c>
      <c r="I44" t="s">
        <v>1220</v>
      </c>
      <c r="J44">
        <v>10</v>
      </c>
      <c r="K44">
        <v>2</v>
      </c>
    </row>
    <row r="45" spans="1:11" hidden="1" x14ac:dyDescent="0.25">
      <c r="A45" t="s">
        <v>1213</v>
      </c>
      <c r="B45" t="s">
        <v>1330</v>
      </c>
      <c r="C45" t="str">
        <f t="shared" si="0"/>
        <v>CZ PRAHA07</v>
      </c>
      <c r="D45" t="s">
        <v>1331</v>
      </c>
      <c r="E45" t="s">
        <v>1332</v>
      </c>
      <c r="F45" t="s">
        <v>1291</v>
      </c>
      <c r="G45" t="s">
        <v>1224</v>
      </c>
      <c r="H45" t="s">
        <v>1225</v>
      </c>
      <c r="I45" t="s">
        <v>1220</v>
      </c>
      <c r="J45">
        <v>20</v>
      </c>
      <c r="K45">
        <v>4</v>
      </c>
    </row>
    <row r="46" spans="1:11" hidden="1" x14ac:dyDescent="0.25">
      <c r="A46" t="s">
        <v>1213</v>
      </c>
      <c r="B46" t="s">
        <v>1330</v>
      </c>
      <c r="C46" t="str">
        <f t="shared" si="0"/>
        <v>CZ PRAHA07</v>
      </c>
      <c r="D46" t="s">
        <v>1331</v>
      </c>
      <c r="E46" t="s">
        <v>1332</v>
      </c>
      <c r="F46" t="s">
        <v>1291</v>
      </c>
      <c r="G46" t="s">
        <v>1243</v>
      </c>
      <c r="H46" t="s">
        <v>1244</v>
      </c>
      <c r="I46" t="s">
        <v>1220</v>
      </c>
      <c r="J46">
        <v>10</v>
      </c>
      <c r="K46">
        <v>2</v>
      </c>
    </row>
    <row r="47" spans="1:11" hidden="1" x14ac:dyDescent="0.25">
      <c r="A47" t="s">
        <v>1213</v>
      </c>
      <c r="B47" t="s">
        <v>1335</v>
      </c>
      <c r="C47" t="str">
        <f t="shared" si="0"/>
        <v>CZ USTINAD01</v>
      </c>
      <c r="D47" t="s">
        <v>1336</v>
      </c>
      <c r="E47" t="s">
        <v>1337</v>
      </c>
      <c r="F47" t="s">
        <v>1291</v>
      </c>
      <c r="G47" t="s">
        <v>1272</v>
      </c>
      <c r="H47" t="s">
        <v>1273</v>
      </c>
      <c r="I47" t="s">
        <v>1220</v>
      </c>
      <c r="J47">
        <v>20</v>
      </c>
      <c r="K47">
        <v>4</v>
      </c>
    </row>
    <row r="48" spans="1:11" hidden="1" x14ac:dyDescent="0.25">
      <c r="A48" t="s">
        <v>1213</v>
      </c>
      <c r="B48" t="s">
        <v>1338</v>
      </c>
      <c r="C48" t="str">
        <f t="shared" si="0"/>
        <v>D BAMBERG01</v>
      </c>
      <c r="D48" t="s">
        <v>1339</v>
      </c>
      <c r="E48" t="s">
        <v>1340</v>
      </c>
      <c r="F48" t="s">
        <v>1341</v>
      </c>
      <c r="G48" t="s">
        <v>1237</v>
      </c>
      <c r="H48" t="s">
        <v>1238</v>
      </c>
      <c r="I48" t="s">
        <v>1220</v>
      </c>
      <c r="J48">
        <v>5</v>
      </c>
      <c r="K48">
        <v>1</v>
      </c>
    </row>
    <row r="49" spans="1:11" hidden="1" x14ac:dyDescent="0.25">
      <c r="A49" t="s">
        <v>1213</v>
      </c>
      <c r="B49" t="s">
        <v>1342</v>
      </c>
      <c r="C49" t="str">
        <f t="shared" si="0"/>
        <v>D BAYREUT01</v>
      </c>
      <c r="D49" t="s">
        <v>1343</v>
      </c>
      <c r="E49" t="s">
        <v>1344</v>
      </c>
      <c r="F49" t="s">
        <v>1341</v>
      </c>
      <c r="G49" t="s">
        <v>1280</v>
      </c>
      <c r="H49" t="s">
        <v>1281</v>
      </c>
      <c r="I49" t="s">
        <v>1220</v>
      </c>
      <c r="J49">
        <v>10</v>
      </c>
      <c r="K49">
        <v>2</v>
      </c>
    </row>
    <row r="50" spans="1:11" hidden="1" x14ac:dyDescent="0.25">
      <c r="A50" t="s">
        <v>1213</v>
      </c>
      <c r="B50" t="s">
        <v>1342</v>
      </c>
      <c r="C50" t="str">
        <f t="shared" si="0"/>
        <v>D BAYREUT01</v>
      </c>
      <c r="D50" t="s">
        <v>1343</v>
      </c>
      <c r="E50" t="s">
        <v>1344</v>
      </c>
      <c r="F50" t="s">
        <v>1341</v>
      </c>
      <c r="G50" t="s">
        <v>1272</v>
      </c>
      <c r="H50" t="s">
        <v>1273</v>
      </c>
      <c r="I50" t="s">
        <v>1220</v>
      </c>
      <c r="J50">
        <v>10</v>
      </c>
      <c r="K50">
        <v>2</v>
      </c>
    </row>
    <row r="51" spans="1:11" hidden="1" x14ac:dyDescent="0.25">
      <c r="A51" t="s">
        <v>1213</v>
      </c>
      <c r="B51" t="s">
        <v>1345</v>
      </c>
      <c r="C51" t="str">
        <f t="shared" si="0"/>
        <v>D BIELEFE01</v>
      </c>
      <c r="D51" t="s">
        <v>1346</v>
      </c>
      <c r="E51" t="s">
        <v>1347</v>
      </c>
      <c r="F51" t="s">
        <v>1341</v>
      </c>
      <c r="G51" t="s">
        <v>1243</v>
      </c>
      <c r="H51" t="s">
        <v>1277</v>
      </c>
      <c r="I51" t="s">
        <v>1220</v>
      </c>
      <c r="J51">
        <v>12</v>
      </c>
      <c r="K51">
        <v>2</v>
      </c>
    </row>
    <row r="52" spans="1:11" hidden="1" x14ac:dyDescent="0.25">
      <c r="A52" t="s">
        <v>1213</v>
      </c>
      <c r="B52" t="s">
        <v>1348</v>
      </c>
      <c r="C52" t="str">
        <f t="shared" si="0"/>
        <v>D CHEMNIT01</v>
      </c>
      <c r="D52" t="s">
        <v>1349</v>
      </c>
      <c r="E52" t="s">
        <v>1350</v>
      </c>
      <c r="F52" t="s">
        <v>1341</v>
      </c>
      <c r="G52" t="s">
        <v>1272</v>
      </c>
      <c r="H52" t="s">
        <v>1273</v>
      </c>
      <c r="I52" t="s">
        <v>1220</v>
      </c>
      <c r="J52">
        <v>12</v>
      </c>
      <c r="K52">
        <v>2</v>
      </c>
    </row>
    <row r="53" spans="1:11" hidden="1" x14ac:dyDescent="0.25">
      <c r="A53" t="s">
        <v>1213</v>
      </c>
      <c r="B53" t="s">
        <v>1351</v>
      </c>
      <c r="C53" t="str">
        <f t="shared" si="0"/>
        <v>D DUSSELD01</v>
      </c>
      <c r="D53" t="s">
        <v>1352</v>
      </c>
      <c r="E53" t="s">
        <v>1353</v>
      </c>
      <c r="F53" t="s">
        <v>1341</v>
      </c>
      <c r="G53" t="s">
        <v>1218</v>
      </c>
      <c r="H53" t="s">
        <v>1219</v>
      </c>
      <c r="I53" t="s">
        <v>1233</v>
      </c>
      <c r="J53">
        <v>20</v>
      </c>
      <c r="K53">
        <v>2</v>
      </c>
    </row>
    <row r="54" spans="1:11" hidden="1" x14ac:dyDescent="0.25">
      <c r="A54" t="s">
        <v>1213</v>
      </c>
      <c r="B54" t="s">
        <v>1354</v>
      </c>
      <c r="C54" t="str">
        <f t="shared" si="0"/>
        <v>D ERFURT05</v>
      </c>
      <c r="D54" t="s">
        <v>1355</v>
      </c>
      <c r="E54" t="s">
        <v>1356</v>
      </c>
      <c r="F54" t="s">
        <v>1341</v>
      </c>
      <c r="G54" t="s">
        <v>1224</v>
      </c>
      <c r="H54" t="s">
        <v>1225</v>
      </c>
      <c r="I54" t="s">
        <v>1233</v>
      </c>
      <c r="J54">
        <v>10</v>
      </c>
      <c r="K54">
        <v>2</v>
      </c>
    </row>
    <row r="55" spans="1:11" hidden="1" x14ac:dyDescent="0.25">
      <c r="A55" t="s">
        <v>1213</v>
      </c>
      <c r="B55" t="s">
        <v>1357</v>
      </c>
      <c r="C55" t="str">
        <f t="shared" si="0"/>
        <v>D GOTTING01</v>
      </c>
      <c r="D55" t="s">
        <v>1358</v>
      </c>
      <c r="E55" t="s">
        <v>1359</v>
      </c>
      <c r="F55" t="s">
        <v>1341</v>
      </c>
      <c r="G55" t="s">
        <v>1218</v>
      </c>
      <c r="H55" t="s">
        <v>1219</v>
      </c>
      <c r="I55" t="s">
        <v>1220</v>
      </c>
      <c r="J55">
        <v>10</v>
      </c>
      <c r="K55">
        <v>2</v>
      </c>
    </row>
    <row r="56" spans="1:11" hidden="1" x14ac:dyDescent="0.25">
      <c r="A56" t="s">
        <v>1213</v>
      </c>
      <c r="B56" t="s">
        <v>1360</v>
      </c>
      <c r="C56" t="str">
        <f t="shared" si="0"/>
        <v>D HANNOVE01</v>
      </c>
      <c r="D56" t="s">
        <v>1361</v>
      </c>
      <c r="E56" t="s">
        <v>1362</v>
      </c>
      <c r="F56" t="s">
        <v>1341</v>
      </c>
      <c r="G56" t="s">
        <v>1316</v>
      </c>
      <c r="H56" t="s">
        <v>1317</v>
      </c>
      <c r="I56" t="s">
        <v>1239</v>
      </c>
      <c r="J56">
        <v>10</v>
      </c>
      <c r="K56">
        <v>2</v>
      </c>
    </row>
    <row r="57" spans="1:11" hidden="1" x14ac:dyDescent="0.25">
      <c r="A57" t="s">
        <v>1213</v>
      </c>
      <c r="B57" t="s">
        <v>1363</v>
      </c>
      <c r="C57" t="str">
        <f t="shared" si="0"/>
        <v>D HEIDELB01</v>
      </c>
      <c r="D57" t="s">
        <v>1364</v>
      </c>
      <c r="E57" t="s">
        <v>1365</v>
      </c>
      <c r="F57" t="s">
        <v>1341</v>
      </c>
      <c r="G57" t="s">
        <v>1224</v>
      </c>
      <c r="H57" t="s">
        <v>1225</v>
      </c>
      <c r="I57" t="s">
        <v>1220</v>
      </c>
      <c r="J57">
        <v>9</v>
      </c>
      <c r="K57">
        <v>1</v>
      </c>
    </row>
    <row r="58" spans="1:11" hidden="1" x14ac:dyDescent="0.25">
      <c r="A58" t="s">
        <v>1213</v>
      </c>
      <c r="B58" t="s">
        <v>1366</v>
      </c>
      <c r="C58" t="str">
        <f t="shared" si="0"/>
        <v>D JENA01</v>
      </c>
      <c r="D58" t="s">
        <v>1367</v>
      </c>
      <c r="E58" t="s">
        <v>1368</v>
      </c>
      <c r="F58" t="s">
        <v>1341</v>
      </c>
      <c r="G58" t="s">
        <v>1224</v>
      </c>
      <c r="H58" t="s">
        <v>1225</v>
      </c>
      <c r="I58" t="s">
        <v>1233</v>
      </c>
      <c r="J58">
        <v>10</v>
      </c>
      <c r="K58">
        <v>2</v>
      </c>
    </row>
    <row r="59" spans="1:11" hidden="1" x14ac:dyDescent="0.25">
      <c r="A59" t="s">
        <v>1213</v>
      </c>
      <c r="B59" t="s">
        <v>1369</v>
      </c>
      <c r="C59" t="str">
        <f t="shared" si="0"/>
        <v>D LEIPZIG01</v>
      </c>
      <c r="D59" t="s">
        <v>1370</v>
      </c>
      <c r="E59" t="s">
        <v>1371</v>
      </c>
      <c r="F59" t="s">
        <v>1341</v>
      </c>
      <c r="G59" t="s">
        <v>1372</v>
      </c>
      <c r="H59" t="s">
        <v>1373</v>
      </c>
      <c r="I59" t="s">
        <v>1233</v>
      </c>
      <c r="J59">
        <v>30</v>
      </c>
      <c r="K59">
        <v>5</v>
      </c>
    </row>
    <row r="60" spans="1:11" hidden="1" x14ac:dyDescent="0.25">
      <c r="A60" t="s">
        <v>1213</v>
      </c>
      <c r="B60" t="s">
        <v>1374</v>
      </c>
      <c r="C60" t="str">
        <f t="shared" si="0"/>
        <v>D MARBURG01</v>
      </c>
      <c r="D60" t="s">
        <v>1375</v>
      </c>
      <c r="E60" t="s">
        <v>1376</v>
      </c>
      <c r="F60" t="s">
        <v>1341</v>
      </c>
      <c r="G60" t="s">
        <v>1377</v>
      </c>
      <c r="H60" t="s">
        <v>1378</v>
      </c>
      <c r="I60" t="s">
        <v>1233</v>
      </c>
      <c r="J60">
        <v>20</v>
      </c>
      <c r="K60">
        <v>4</v>
      </c>
    </row>
    <row r="61" spans="1:11" hidden="1" x14ac:dyDescent="0.25">
      <c r="A61" t="s">
        <v>1213</v>
      </c>
      <c r="B61" t="s">
        <v>1379</v>
      </c>
      <c r="C61" t="str">
        <f t="shared" si="0"/>
        <v>D MUNCHEN01</v>
      </c>
      <c r="D61" t="s">
        <v>1380</v>
      </c>
      <c r="E61" t="s">
        <v>1381</v>
      </c>
      <c r="F61" t="s">
        <v>1341</v>
      </c>
      <c r="G61" t="s">
        <v>1218</v>
      </c>
      <c r="H61" t="s">
        <v>1219</v>
      </c>
      <c r="I61" t="s">
        <v>1233</v>
      </c>
      <c r="J61">
        <v>12</v>
      </c>
      <c r="K61">
        <v>2</v>
      </c>
    </row>
    <row r="62" spans="1:11" hidden="1" x14ac:dyDescent="0.25">
      <c r="A62" t="s">
        <v>1213</v>
      </c>
      <c r="B62" t="s">
        <v>1382</v>
      </c>
      <c r="C62" t="str">
        <f t="shared" si="0"/>
        <v>D TUBINGE01</v>
      </c>
      <c r="D62" t="s">
        <v>1383</v>
      </c>
      <c r="E62" t="s">
        <v>1384</v>
      </c>
      <c r="F62" t="s">
        <v>1341</v>
      </c>
      <c r="G62" t="s">
        <v>1224</v>
      </c>
      <c r="H62" t="s">
        <v>1225</v>
      </c>
      <c r="I62" t="s">
        <v>1233</v>
      </c>
      <c r="J62">
        <v>6</v>
      </c>
      <c r="K62">
        <v>1</v>
      </c>
    </row>
    <row r="63" spans="1:11" hidden="1" x14ac:dyDescent="0.25">
      <c r="A63" t="s">
        <v>1213</v>
      </c>
      <c r="B63" t="s">
        <v>1385</v>
      </c>
      <c r="C63" t="str">
        <f t="shared" si="0"/>
        <v>D WURZBUR01</v>
      </c>
      <c r="D63" t="s">
        <v>1386</v>
      </c>
      <c r="E63" t="s">
        <v>1387</v>
      </c>
      <c r="F63" t="s">
        <v>1341</v>
      </c>
      <c r="G63" t="s">
        <v>1259</v>
      </c>
      <c r="H63" t="s">
        <v>1260</v>
      </c>
      <c r="I63" t="s">
        <v>1233</v>
      </c>
      <c r="J63">
        <v>20</v>
      </c>
      <c r="K63">
        <v>2</v>
      </c>
    </row>
    <row r="64" spans="1:11" hidden="1" x14ac:dyDescent="0.25">
      <c r="A64" t="s">
        <v>1213</v>
      </c>
      <c r="B64" t="s">
        <v>1388</v>
      </c>
      <c r="C64" t="str">
        <f t="shared" si="0"/>
        <v>E BARCELO02</v>
      </c>
      <c r="D64" t="s">
        <v>1389</v>
      </c>
      <c r="E64" t="s">
        <v>1390</v>
      </c>
      <c r="F64" t="s">
        <v>1391</v>
      </c>
      <c r="G64" t="s">
        <v>1224</v>
      </c>
      <c r="H64" t="s">
        <v>1225</v>
      </c>
      <c r="I64" t="s">
        <v>1392</v>
      </c>
      <c r="J64">
        <v>18</v>
      </c>
      <c r="K64">
        <v>3</v>
      </c>
    </row>
    <row r="65" spans="1:11" x14ac:dyDescent="0.25">
      <c r="A65" t="s">
        <v>1213</v>
      </c>
      <c r="B65" t="s">
        <v>1393</v>
      </c>
      <c r="C65" t="str">
        <f t="shared" si="0"/>
        <v>E BILBAO01</v>
      </c>
      <c r="D65" t="s">
        <v>1394</v>
      </c>
      <c r="E65" t="s">
        <v>1395</v>
      </c>
      <c r="F65" t="s">
        <v>1391</v>
      </c>
      <c r="G65" t="s">
        <v>1280</v>
      </c>
      <c r="H65" t="s">
        <v>1281</v>
      </c>
      <c r="I65" t="s">
        <v>1239</v>
      </c>
      <c r="J65">
        <v>10</v>
      </c>
      <c r="K65">
        <v>2</v>
      </c>
    </row>
    <row r="66" spans="1:11" hidden="1" x14ac:dyDescent="0.25">
      <c r="A66" t="s">
        <v>1213</v>
      </c>
      <c r="B66" t="s">
        <v>1396</v>
      </c>
      <c r="C66" t="str">
        <f t="shared" si="0"/>
        <v>E CADIZ01</v>
      </c>
      <c r="D66" t="s">
        <v>1397</v>
      </c>
      <c r="E66" t="s">
        <v>1398</v>
      </c>
      <c r="F66" t="s">
        <v>1391</v>
      </c>
      <c r="G66" t="s">
        <v>1399</v>
      </c>
      <c r="H66" t="s">
        <v>1249</v>
      </c>
      <c r="I66" t="s">
        <v>1239</v>
      </c>
      <c r="J66">
        <v>54</v>
      </c>
      <c r="K66" t="s">
        <v>1318</v>
      </c>
    </row>
    <row r="67" spans="1:11" hidden="1" x14ac:dyDescent="0.25">
      <c r="A67" t="s">
        <v>1213</v>
      </c>
      <c r="B67" t="s">
        <v>1400</v>
      </c>
      <c r="C67" t="str">
        <f t="shared" ref="C67:C129" si="1">TRIM(B67)</f>
        <v>E CIUDA-R01</v>
      </c>
      <c r="D67" t="s">
        <v>1401</v>
      </c>
      <c r="E67" t="s">
        <v>1402</v>
      </c>
      <c r="F67" t="s">
        <v>1391</v>
      </c>
      <c r="G67" t="s">
        <v>1259</v>
      </c>
      <c r="H67" t="s">
        <v>1260</v>
      </c>
      <c r="I67" t="s">
        <v>1239</v>
      </c>
      <c r="J67">
        <v>15</v>
      </c>
      <c r="K67">
        <v>3</v>
      </c>
    </row>
    <row r="68" spans="1:11" hidden="1" x14ac:dyDescent="0.25">
      <c r="A68" t="s">
        <v>1213</v>
      </c>
      <c r="B68" t="s">
        <v>1403</v>
      </c>
      <c r="C68" t="str">
        <f t="shared" si="1"/>
        <v>E GRANADA01</v>
      </c>
      <c r="D68" t="s">
        <v>1404</v>
      </c>
      <c r="E68" t="s">
        <v>1405</v>
      </c>
      <c r="F68" t="s">
        <v>1391</v>
      </c>
      <c r="G68" t="s">
        <v>1243</v>
      </c>
      <c r="H68" t="s">
        <v>1244</v>
      </c>
      <c r="I68" t="s">
        <v>1239</v>
      </c>
      <c r="J68">
        <v>10</v>
      </c>
      <c r="K68">
        <v>2</v>
      </c>
    </row>
    <row r="69" spans="1:11" hidden="1" x14ac:dyDescent="0.25">
      <c r="A69" t="s">
        <v>1213</v>
      </c>
      <c r="B69" t="s">
        <v>1406</v>
      </c>
      <c r="C69" t="str">
        <f t="shared" si="1"/>
        <v>E MADRID03</v>
      </c>
      <c r="D69" t="s">
        <v>1407</v>
      </c>
      <c r="E69" t="s">
        <v>1408</v>
      </c>
      <c r="F69" t="s">
        <v>1391</v>
      </c>
      <c r="G69" t="s">
        <v>1409</v>
      </c>
      <c r="H69" t="s">
        <v>1410</v>
      </c>
      <c r="I69" t="s">
        <v>1233</v>
      </c>
      <c r="J69">
        <v>10</v>
      </c>
      <c r="K69">
        <v>2</v>
      </c>
    </row>
    <row r="70" spans="1:11" hidden="1" x14ac:dyDescent="0.25">
      <c r="A70" t="s">
        <v>1213</v>
      </c>
      <c r="B70" t="s">
        <v>1411</v>
      </c>
      <c r="C70" t="str">
        <f t="shared" si="1"/>
        <v>E MADRID17</v>
      </c>
      <c r="D70" t="s">
        <v>1412</v>
      </c>
      <c r="E70" t="s">
        <v>1413</v>
      </c>
      <c r="F70" t="s">
        <v>1391</v>
      </c>
      <c r="G70" t="s">
        <v>1243</v>
      </c>
      <c r="H70" t="s">
        <v>1277</v>
      </c>
      <c r="I70" t="s">
        <v>1233</v>
      </c>
      <c r="J70">
        <v>20</v>
      </c>
      <c r="K70">
        <v>2</v>
      </c>
    </row>
    <row r="71" spans="1:11" hidden="1" x14ac:dyDescent="0.25">
      <c r="A71" t="s">
        <v>1213</v>
      </c>
      <c r="B71" t="s">
        <v>1414</v>
      </c>
      <c r="C71" t="str">
        <f t="shared" si="1"/>
        <v>E MALAGA01</v>
      </c>
      <c r="D71" t="s">
        <v>1415</v>
      </c>
      <c r="E71" t="s">
        <v>1416</v>
      </c>
      <c r="F71" t="s">
        <v>1391</v>
      </c>
      <c r="G71" t="s">
        <v>1243</v>
      </c>
      <c r="H71" t="s">
        <v>1277</v>
      </c>
      <c r="I71" t="s">
        <v>1239</v>
      </c>
      <c r="J71">
        <v>45</v>
      </c>
      <c r="K71">
        <v>5</v>
      </c>
    </row>
    <row r="72" spans="1:11" hidden="1" x14ac:dyDescent="0.25">
      <c r="A72" t="s">
        <v>1213</v>
      </c>
      <c r="B72" t="s">
        <v>1417</v>
      </c>
      <c r="C72" t="str">
        <f t="shared" si="1"/>
        <v>E SANTIAG01</v>
      </c>
      <c r="D72" t="s">
        <v>1418</v>
      </c>
      <c r="E72" t="s">
        <v>1419</v>
      </c>
      <c r="F72" t="s">
        <v>1391</v>
      </c>
      <c r="G72" t="s">
        <v>1259</v>
      </c>
      <c r="H72" t="s">
        <v>1260</v>
      </c>
      <c r="I72" t="s">
        <v>1239</v>
      </c>
      <c r="J72">
        <v>10</v>
      </c>
      <c r="K72">
        <v>2</v>
      </c>
    </row>
    <row r="73" spans="1:11" hidden="1" x14ac:dyDescent="0.25">
      <c r="A73" t="s">
        <v>1213</v>
      </c>
      <c r="B73" t="s">
        <v>1420</v>
      </c>
      <c r="C73" t="str">
        <f t="shared" si="1"/>
        <v>E TARRAGO01</v>
      </c>
      <c r="D73" t="s">
        <v>1421</v>
      </c>
      <c r="E73" t="s">
        <v>1422</v>
      </c>
      <c r="F73" t="s">
        <v>1391</v>
      </c>
      <c r="G73" t="s">
        <v>1224</v>
      </c>
      <c r="H73" t="s">
        <v>1225</v>
      </c>
      <c r="I73" t="s">
        <v>1239</v>
      </c>
      <c r="J73">
        <v>25</v>
      </c>
      <c r="K73">
        <v>5</v>
      </c>
    </row>
    <row r="74" spans="1:11" hidden="1" x14ac:dyDescent="0.25">
      <c r="A74" t="s">
        <v>1213</v>
      </c>
      <c r="B74" t="s">
        <v>1420</v>
      </c>
      <c r="C74" t="str">
        <f t="shared" si="1"/>
        <v>E TARRAGO01</v>
      </c>
      <c r="D74" t="s">
        <v>1421</v>
      </c>
      <c r="E74" t="s">
        <v>1422</v>
      </c>
      <c r="F74" t="s">
        <v>1391</v>
      </c>
      <c r="G74" t="s">
        <v>1286</v>
      </c>
      <c r="H74" t="s">
        <v>1287</v>
      </c>
      <c r="I74" t="s">
        <v>1239</v>
      </c>
      <c r="J74">
        <v>54</v>
      </c>
      <c r="K74">
        <v>6</v>
      </c>
    </row>
    <row r="75" spans="1:11" hidden="1" x14ac:dyDescent="0.25">
      <c r="A75" t="s">
        <v>1213</v>
      </c>
      <c r="B75" t="s">
        <v>1420</v>
      </c>
      <c r="C75" t="str">
        <f t="shared" si="1"/>
        <v>E TARRAGO01</v>
      </c>
      <c r="D75" t="s">
        <v>1421</v>
      </c>
      <c r="E75" t="s">
        <v>1422</v>
      </c>
      <c r="F75" t="s">
        <v>1391</v>
      </c>
      <c r="G75" t="s">
        <v>1243</v>
      </c>
      <c r="H75" t="s">
        <v>1277</v>
      </c>
      <c r="I75" t="s">
        <v>1239</v>
      </c>
      <c r="J75">
        <v>18</v>
      </c>
      <c r="K75">
        <v>2</v>
      </c>
    </row>
    <row r="76" spans="1:11" hidden="1" x14ac:dyDescent="0.25">
      <c r="A76" t="s">
        <v>1213</v>
      </c>
      <c r="B76" t="s">
        <v>1420</v>
      </c>
      <c r="C76" t="str">
        <f t="shared" si="1"/>
        <v>E TARRAGO01</v>
      </c>
      <c r="D76" t="s">
        <v>1421</v>
      </c>
      <c r="E76" t="s">
        <v>1422</v>
      </c>
      <c r="F76" t="s">
        <v>1391</v>
      </c>
      <c r="G76" t="s">
        <v>1294</v>
      </c>
      <c r="H76" t="s">
        <v>1295</v>
      </c>
      <c r="I76" t="s">
        <v>1392</v>
      </c>
      <c r="J76">
        <v>30</v>
      </c>
      <c r="K76">
        <v>5</v>
      </c>
    </row>
    <row r="77" spans="1:11" hidden="1" x14ac:dyDescent="0.25">
      <c r="A77" t="s">
        <v>1213</v>
      </c>
      <c r="B77" t="s">
        <v>1420</v>
      </c>
      <c r="C77" t="str">
        <f t="shared" si="1"/>
        <v>E TARRAGO01</v>
      </c>
      <c r="D77" t="s">
        <v>1421</v>
      </c>
      <c r="E77" t="s">
        <v>1422</v>
      </c>
      <c r="F77" t="s">
        <v>1391</v>
      </c>
      <c r="G77" t="s">
        <v>1228</v>
      </c>
      <c r="H77" t="s">
        <v>1229</v>
      </c>
      <c r="I77" t="s">
        <v>1239</v>
      </c>
      <c r="J77">
        <v>18</v>
      </c>
      <c r="K77">
        <v>3</v>
      </c>
    </row>
    <row r="78" spans="1:11" hidden="1" x14ac:dyDescent="0.25">
      <c r="A78" t="s">
        <v>1213</v>
      </c>
      <c r="B78" t="s">
        <v>1423</v>
      </c>
      <c r="C78" t="str">
        <f t="shared" si="1"/>
        <v>E TENERIF01</v>
      </c>
      <c r="D78" t="s">
        <v>1424</v>
      </c>
      <c r="E78" t="s">
        <v>1425</v>
      </c>
      <c r="F78" t="s">
        <v>1391</v>
      </c>
      <c r="G78" t="s">
        <v>1426</v>
      </c>
      <c r="H78" t="s">
        <v>1254</v>
      </c>
      <c r="I78" t="s">
        <v>1239</v>
      </c>
      <c r="J78">
        <v>35</v>
      </c>
      <c r="K78">
        <v>7</v>
      </c>
    </row>
    <row r="79" spans="1:11" hidden="1" x14ac:dyDescent="0.25">
      <c r="A79" t="s">
        <v>1213</v>
      </c>
      <c r="B79" t="s">
        <v>1423</v>
      </c>
      <c r="C79" t="str">
        <f t="shared" si="1"/>
        <v>E TENERIF01</v>
      </c>
      <c r="D79" t="s">
        <v>1424</v>
      </c>
      <c r="E79" t="s">
        <v>1425</v>
      </c>
      <c r="F79" t="s">
        <v>1391</v>
      </c>
      <c r="G79" t="s">
        <v>1294</v>
      </c>
      <c r="H79" t="s">
        <v>1295</v>
      </c>
      <c r="I79" t="s">
        <v>1239</v>
      </c>
      <c r="J79">
        <v>18</v>
      </c>
      <c r="K79">
        <v>3</v>
      </c>
    </row>
    <row r="80" spans="1:11" hidden="1" x14ac:dyDescent="0.25">
      <c r="A80" t="s">
        <v>1213</v>
      </c>
      <c r="B80" t="s">
        <v>1423</v>
      </c>
      <c r="C80" t="str">
        <f t="shared" si="1"/>
        <v>E TENERIF01</v>
      </c>
      <c r="D80" t="s">
        <v>1424</v>
      </c>
      <c r="E80" t="s">
        <v>1425</v>
      </c>
      <c r="F80" t="s">
        <v>1391</v>
      </c>
      <c r="G80" t="s">
        <v>1272</v>
      </c>
      <c r="H80" t="s">
        <v>1273</v>
      </c>
      <c r="I80" t="s">
        <v>1220</v>
      </c>
      <c r="J80">
        <v>15</v>
      </c>
      <c r="K80">
        <v>3</v>
      </c>
    </row>
    <row r="81" spans="1:11" hidden="1" x14ac:dyDescent="0.25">
      <c r="A81" t="s">
        <v>1213</v>
      </c>
      <c r="B81" t="s">
        <v>1427</v>
      </c>
      <c r="C81" t="str">
        <f t="shared" si="1"/>
        <v>E VALENCI01</v>
      </c>
      <c r="D81" t="s">
        <v>1428</v>
      </c>
      <c r="E81" t="s">
        <v>1429</v>
      </c>
      <c r="F81" t="s">
        <v>1391</v>
      </c>
      <c r="G81" t="s">
        <v>1228</v>
      </c>
      <c r="H81" t="s">
        <v>1229</v>
      </c>
      <c r="I81" t="s">
        <v>1239</v>
      </c>
      <c r="J81">
        <v>20</v>
      </c>
      <c r="K81">
        <v>2</v>
      </c>
    </row>
    <row r="82" spans="1:11" hidden="1" x14ac:dyDescent="0.25">
      <c r="A82" t="s">
        <v>1213</v>
      </c>
      <c r="B82" t="s">
        <v>1427</v>
      </c>
      <c r="C82" t="str">
        <f t="shared" si="1"/>
        <v>E VALENCI01</v>
      </c>
      <c r="D82" t="s">
        <v>1428</v>
      </c>
      <c r="E82" t="s">
        <v>1429</v>
      </c>
      <c r="F82" t="s">
        <v>1391</v>
      </c>
      <c r="G82" t="s">
        <v>1224</v>
      </c>
      <c r="H82" t="s">
        <v>1225</v>
      </c>
      <c r="I82" t="s">
        <v>1239</v>
      </c>
      <c r="J82">
        <v>20</v>
      </c>
      <c r="K82">
        <v>2</v>
      </c>
    </row>
    <row r="83" spans="1:11" hidden="1" x14ac:dyDescent="0.25">
      <c r="A83" t="s">
        <v>1213</v>
      </c>
      <c r="B83" t="s">
        <v>1427</v>
      </c>
      <c r="C83" t="str">
        <f t="shared" si="1"/>
        <v>E VALENCI01</v>
      </c>
      <c r="D83" t="s">
        <v>1428</v>
      </c>
      <c r="E83" t="s">
        <v>1429</v>
      </c>
      <c r="F83" t="s">
        <v>1391</v>
      </c>
      <c r="G83" t="s">
        <v>1224</v>
      </c>
      <c r="H83" t="s">
        <v>1225</v>
      </c>
      <c r="I83" t="s">
        <v>1392</v>
      </c>
      <c r="J83">
        <v>10</v>
      </c>
      <c r="K83">
        <v>2</v>
      </c>
    </row>
    <row r="84" spans="1:11" hidden="1" x14ac:dyDescent="0.25">
      <c r="A84" t="s">
        <v>1213</v>
      </c>
      <c r="B84" t="s">
        <v>1430</v>
      </c>
      <c r="C84" t="str">
        <f t="shared" si="1"/>
        <v>E VIGO03</v>
      </c>
      <c r="D84" t="s">
        <v>1431</v>
      </c>
      <c r="E84" t="s">
        <v>1432</v>
      </c>
      <c r="F84" t="s">
        <v>1391</v>
      </c>
      <c r="G84" t="s">
        <v>1264</v>
      </c>
      <c r="H84" t="s">
        <v>1265</v>
      </c>
      <c r="I84" t="s">
        <v>1233</v>
      </c>
      <c r="J84">
        <v>10</v>
      </c>
      <c r="K84">
        <v>1</v>
      </c>
    </row>
    <row r="85" spans="1:11" hidden="1" x14ac:dyDescent="0.25">
      <c r="A85" t="s">
        <v>1213</v>
      </c>
      <c r="B85" t="s">
        <v>1433</v>
      </c>
      <c r="C85" t="str">
        <f t="shared" si="1"/>
        <v>E ZARAGOZ07</v>
      </c>
      <c r="D85" t="s">
        <v>1434</v>
      </c>
      <c r="E85" t="s">
        <v>1435</v>
      </c>
      <c r="F85" t="s">
        <v>1391</v>
      </c>
      <c r="G85" t="s">
        <v>1259</v>
      </c>
      <c r="H85" t="s">
        <v>1260</v>
      </c>
      <c r="I85" t="s">
        <v>1233</v>
      </c>
      <c r="J85">
        <v>20</v>
      </c>
      <c r="K85">
        <v>2</v>
      </c>
    </row>
    <row r="86" spans="1:11" hidden="1" x14ac:dyDescent="0.25">
      <c r="A86" t="s">
        <v>1213</v>
      </c>
      <c r="B86" t="s">
        <v>1436</v>
      </c>
      <c r="C86" t="str">
        <f t="shared" si="1"/>
        <v>F AMIENS01</v>
      </c>
      <c r="D86" t="s">
        <v>1437</v>
      </c>
      <c r="E86" t="s">
        <v>1438</v>
      </c>
      <c r="F86" t="s">
        <v>1439</v>
      </c>
      <c r="G86" t="s">
        <v>1259</v>
      </c>
      <c r="H86" t="s">
        <v>1260</v>
      </c>
      <c r="I86" t="s">
        <v>1220</v>
      </c>
      <c r="J86">
        <v>12</v>
      </c>
      <c r="K86">
        <v>2</v>
      </c>
    </row>
    <row r="87" spans="1:11" hidden="1" x14ac:dyDescent="0.25">
      <c r="A87" t="s">
        <v>1213</v>
      </c>
      <c r="B87" t="s">
        <v>1440</v>
      </c>
      <c r="C87" t="str">
        <f t="shared" si="1"/>
        <v>F ANGERS04</v>
      </c>
      <c r="D87" t="s">
        <v>1441</v>
      </c>
      <c r="E87" t="s">
        <v>1442</v>
      </c>
      <c r="F87" t="s">
        <v>1439</v>
      </c>
      <c r="G87" t="s">
        <v>1272</v>
      </c>
      <c r="H87" t="s">
        <v>1273</v>
      </c>
      <c r="I87" t="s">
        <v>1220</v>
      </c>
      <c r="J87">
        <v>20</v>
      </c>
      <c r="K87">
        <v>4</v>
      </c>
    </row>
    <row r="88" spans="1:11" hidden="1" x14ac:dyDescent="0.25">
      <c r="A88" t="s">
        <v>1213</v>
      </c>
      <c r="B88" t="s">
        <v>1443</v>
      </c>
      <c r="C88" t="str">
        <f t="shared" si="1"/>
        <v>F BORDEAU58</v>
      </c>
      <c r="D88" t="s">
        <v>1444</v>
      </c>
      <c r="E88" t="s">
        <v>1445</v>
      </c>
      <c r="F88" t="s">
        <v>1439</v>
      </c>
      <c r="G88" t="s">
        <v>1280</v>
      </c>
      <c r="H88" t="s">
        <v>1281</v>
      </c>
      <c r="I88" t="s">
        <v>1239</v>
      </c>
      <c r="J88">
        <v>20</v>
      </c>
      <c r="K88">
        <v>2</v>
      </c>
    </row>
    <row r="89" spans="1:11" hidden="1" x14ac:dyDescent="0.25">
      <c r="A89" t="s">
        <v>1213</v>
      </c>
      <c r="B89" t="s">
        <v>1446</v>
      </c>
      <c r="C89" t="str">
        <f t="shared" si="1"/>
        <v>F MONTPEL01</v>
      </c>
      <c r="D89" t="s">
        <v>1447</v>
      </c>
      <c r="E89" t="s">
        <v>1448</v>
      </c>
      <c r="F89" t="s">
        <v>1439</v>
      </c>
      <c r="G89" t="s">
        <v>1316</v>
      </c>
      <c r="H89" t="s">
        <v>1317</v>
      </c>
      <c r="I89" t="s">
        <v>1220</v>
      </c>
      <c r="J89">
        <v>16</v>
      </c>
      <c r="K89">
        <v>2</v>
      </c>
    </row>
    <row r="90" spans="1:11" hidden="1" x14ac:dyDescent="0.25">
      <c r="A90" t="s">
        <v>1213</v>
      </c>
      <c r="B90" t="s">
        <v>1449</v>
      </c>
      <c r="C90" t="str">
        <f t="shared" si="1"/>
        <v>F PARIS007</v>
      </c>
      <c r="D90" t="s">
        <v>1450</v>
      </c>
      <c r="E90" t="s">
        <v>1451</v>
      </c>
      <c r="F90" t="s">
        <v>1439</v>
      </c>
      <c r="G90" t="s">
        <v>1243</v>
      </c>
      <c r="H90" t="s">
        <v>1244</v>
      </c>
      <c r="I90" t="s">
        <v>1220</v>
      </c>
      <c r="J90">
        <v>9</v>
      </c>
      <c r="K90">
        <v>1</v>
      </c>
    </row>
    <row r="91" spans="1:11" hidden="1" x14ac:dyDescent="0.25">
      <c r="A91" t="s">
        <v>1213</v>
      </c>
      <c r="B91" t="s">
        <v>1452</v>
      </c>
      <c r="C91" t="str">
        <f t="shared" si="1"/>
        <v>F PARIS482</v>
      </c>
      <c r="D91" t="s">
        <v>1453</v>
      </c>
      <c r="E91" t="s">
        <v>1451</v>
      </c>
      <c r="F91" t="s">
        <v>1454</v>
      </c>
      <c r="G91" t="s">
        <v>1243</v>
      </c>
      <c r="H91" t="s">
        <v>1277</v>
      </c>
      <c r="I91" t="s">
        <v>1220</v>
      </c>
      <c r="J91">
        <v>9</v>
      </c>
      <c r="K91">
        <v>1</v>
      </c>
    </row>
    <row r="92" spans="1:11" hidden="1" x14ac:dyDescent="0.25">
      <c r="A92" t="s">
        <v>1213</v>
      </c>
      <c r="B92" t="s">
        <v>1455</v>
      </c>
      <c r="C92" t="str">
        <f t="shared" si="1"/>
        <v>F TOULOUS02</v>
      </c>
      <c r="D92" t="s">
        <v>1456</v>
      </c>
      <c r="E92" t="s">
        <v>1457</v>
      </c>
      <c r="F92" t="s">
        <v>1439</v>
      </c>
      <c r="G92" t="s">
        <v>1243</v>
      </c>
      <c r="H92" t="s">
        <v>1277</v>
      </c>
      <c r="I92" t="s">
        <v>1392</v>
      </c>
      <c r="J92">
        <v>20</v>
      </c>
      <c r="K92">
        <v>2</v>
      </c>
    </row>
    <row r="93" spans="1:11" hidden="1" x14ac:dyDescent="0.25">
      <c r="A93" t="s">
        <v>1213</v>
      </c>
      <c r="B93" t="s">
        <v>1458</v>
      </c>
      <c r="C93" t="str">
        <f t="shared" si="1"/>
        <v>F TOURS01</v>
      </c>
      <c r="D93" t="s">
        <v>1459</v>
      </c>
      <c r="E93" t="s">
        <v>1460</v>
      </c>
      <c r="F93" t="s">
        <v>1439</v>
      </c>
      <c r="G93" t="s">
        <v>1224</v>
      </c>
      <c r="H93" t="s">
        <v>1225</v>
      </c>
      <c r="I93" t="s">
        <v>1220</v>
      </c>
      <c r="J93">
        <v>10</v>
      </c>
      <c r="K93">
        <v>2</v>
      </c>
    </row>
    <row r="94" spans="1:11" hidden="1" x14ac:dyDescent="0.25">
      <c r="A94" t="s">
        <v>1213</v>
      </c>
      <c r="B94" t="s">
        <v>1461</v>
      </c>
      <c r="C94" t="str">
        <f t="shared" si="1"/>
        <v>G ATHINE41</v>
      </c>
      <c r="D94" t="s">
        <v>1462</v>
      </c>
      <c r="E94" t="s">
        <v>1463</v>
      </c>
      <c r="F94" t="s">
        <v>1464</v>
      </c>
      <c r="G94" t="s">
        <v>1465</v>
      </c>
      <c r="H94" t="s">
        <v>1466</v>
      </c>
      <c r="I94" t="s">
        <v>1233</v>
      </c>
      <c r="J94">
        <v>30</v>
      </c>
      <c r="K94">
        <v>3</v>
      </c>
    </row>
    <row r="95" spans="1:11" hidden="1" x14ac:dyDescent="0.25">
      <c r="A95" t="s">
        <v>1213</v>
      </c>
      <c r="B95" t="s">
        <v>1461</v>
      </c>
      <c r="C95" t="str">
        <f t="shared" si="1"/>
        <v>G ATHINE41</v>
      </c>
      <c r="D95" t="s">
        <v>1462</v>
      </c>
      <c r="E95" t="s">
        <v>1463</v>
      </c>
      <c r="F95" t="s">
        <v>1464</v>
      </c>
      <c r="G95" t="s">
        <v>1228</v>
      </c>
      <c r="H95" t="s">
        <v>1229</v>
      </c>
      <c r="I95" t="s">
        <v>1233</v>
      </c>
      <c r="J95" t="s">
        <v>1318</v>
      </c>
      <c r="K95" t="s">
        <v>1318</v>
      </c>
    </row>
    <row r="96" spans="1:11" hidden="1" x14ac:dyDescent="0.25">
      <c r="A96" t="s">
        <v>1213</v>
      </c>
      <c r="B96" t="s">
        <v>1467</v>
      </c>
      <c r="C96" t="str">
        <f t="shared" si="1"/>
        <v>G IOANNIN01</v>
      </c>
      <c r="D96" t="s">
        <v>1468</v>
      </c>
      <c r="E96" t="s">
        <v>1469</v>
      </c>
      <c r="F96" t="s">
        <v>1464</v>
      </c>
      <c r="G96" t="s">
        <v>1243</v>
      </c>
      <c r="H96" t="s">
        <v>1277</v>
      </c>
      <c r="I96" t="s">
        <v>1325</v>
      </c>
      <c r="J96">
        <v>10</v>
      </c>
      <c r="K96">
        <v>2</v>
      </c>
    </row>
    <row r="97" spans="1:11" hidden="1" x14ac:dyDescent="0.25">
      <c r="A97" t="s">
        <v>1213</v>
      </c>
      <c r="B97" t="s">
        <v>1467</v>
      </c>
      <c r="C97" t="str">
        <f t="shared" si="1"/>
        <v>G IOANNIN01</v>
      </c>
      <c r="D97" t="s">
        <v>1468</v>
      </c>
      <c r="E97" t="s">
        <v>1469</v>
      </c>
      <c r="F97" t="s">
        <v>1464</v>
      </c>
      <c r="G97" t="s">
        <v>1286</v>
      </c>
      <c r="H97" t="s">
        <v>1287</v>
      </c>
      <c r="I97" t="s">
        <v>1233</v>
      </c>
      <c r="J97">
        <v>4</v>
      </c>
      <c r="K97">
        <v>2</v>
      </c>
    </row>
    <row r="98" spans="1:11" hidden="1" x14ac:dyDescent="0.25">
      <c r="A98" t="s">
        <v>1213</v>
      </c>
      <c r="B98" t="s">
        <v>1470</v>
      </c>
      <c r="C98" t="str">
        <f t="shared" si="1"/>
        <v>G KALLITH02</v>
      </c>
      <c r="D98" t="s">
        <v>1471</v>
      </c>
      <c r="E98" t="s">
        <v>1472</v>
      </c>
      <c r="F98" t="s">
        <v>1464</v>
      </c>
      <c r="G98" t="s">
        <v>1228</v>
      </c>
      <c r="H98" t="s">
        <v>1229</v>
      </c>
      <c r="I98" t="s">
        <v>1233</v>
      </c>
      <c r="J98">
        <v>18</v>
      </c>
      <c r="K98">
        <v>3</v>
      </c>
    </row>
    <row r="99" spans="1:11" hidden="1" x14ac:dyDescent="0.25">
      <c r="A99" t="s">
        <v>1213</v>
      </c>
      <c r="B99" t="s">
        <v>1470</v>
      </c>
      <c r="C99" t="str">
        <f t="shared" si="1"/>
        <v>G KALLITH02</v>
      </c>
      <c r="D99" t="s">
        <v>1471</v>
      </c>
      <c r="E99" t="s">
        <v>1472</v>
      </c>
      <c r="F99" t="s">
        <v>1464</v>
      </c>
      <c r="G99" t="s">
        <v>1316</v>
      </c>
      <c r="H99" t="s">
        <v>1317</v>
      </c>
      <c r="I99" t="s">
        <v>1220</v>
      </c>
      <c r="J99">
        <v>15</v>
      </c>
      <c r="K99">
        <v>3</v>
      </c>
    </row>
    <row r="100" spans="1:11" hidden="1" x14ac:dyDescent="0.25">
      <c r="A100" t="s">
        <v>1213</v>
      </c>
      <c r="B100" t="s">
        <v>1473</v>
      </c>
      <c r="C100" t="str">
        <f t="shared" si="1"/>
        <v>G KRITIS05</v>
      </c>
      <c r="D100" t="s">
        <v>1474</v>
      </c>
      <c r="E100" t="s">
        <v>1475</v>
      </c>
      <c r="F100" t="s">
        <v>1464</v>
      </c>
      <c r="G100" t="s">
        <v>1228</v>
      </c>
      <c r="H100" t="s">
        <v>1229</v>
      </c>
      <c r="I100" t="s">
        <v>1220</v>
      </c>
      <c r="J100">
        <v>10</v>
      </c>
      <c r="K100">
        <v>2</v>
      </c>
    </row>
    <row r="101" spans="1:11" hidden="1" x14ac:dyDescent="0.25">
      <c r="A101" t="s">
        <v>1213</v>
      </c>
      <c r="B101" t="s">
        <v>1476</v>
      </c>
      <c r="C101" t="str">
        <f t="shared" si="1"/>
        <v>HR PULA01</v>
      </c>
      <c r="D101" t="s">
        <v>1477</v>
      </c>
      <c r="E101" t="s">
        <v>1478</v>
      </c>
      <c r="F101" t="s">
        <v>1479</v>
      </c>
      <c r="G101" t="s">
        <v>1248</v>
      </c>
      <c r="H101" t="s">
        <v>1249</v>
      </c>
      <c r="I101" t="s">
        <v>1220</v>
      </c>
      <c r="J101" t="s">
        <v>1318</v>
      </c>
      <c r="K101" t="s">
        <v>1318</v>
      </c>
    </row>
    <row r="102" spans="1:11" hidden="1" x14ac:dyDescent="0.25">
      <c r="A102" t="s">
        <v>1213</v>
      </c>
      <c r="B102" t="s">
        <v>1476</v>
      </c>
      <c r="C102" t="str">
        <f t="shared" si="1"/>
        <v>HR PULA01</v>
      </c>
      <c r="D102" t="s">
        <v>1477</v>
      </c>
      <c r="E102" t="s">
        <v>1478</v>
      </c>
      <c r="F102" t="s">
        <v>1479</v>
      </c>
      <c r="G102" t="s">
        <v>1372</v>
      </c>
      <c r="H102" t="s">
        <v>1480</v>
      </c>
      <c r="I102" t="s">
        <v>1220</v>
      </c>
      <c r="J102" t="s">
        <v>1318</v>
      </c>
      <c r="K102" t="s">
        <v>1318</v>
      </c>
    </row>
    <row r="103" spans="1:11" hidden="1" x14ac:dyDescent="0.25">
      <c r="A103" t="s">
        <v>1213</v>
      </c>
      <c r="B103" t="s">
        <v>1476</v>
      </c>
      <c r="C103" t="str">
        <f t="shared" si="1"/>
        <v>HR PULA01</v>
      </c>
      <c r="D103" t="s">
        <v>1477</v>
      </c>
      <c r="E103" t="s">
        <v>1478</v>
      </c>
      <c r="F103" t="s">
        <v>1479</v>
      </c>
      <c r="G103" t="s">
        <v>1224</v>
      </c>
      <c r="H103" t="s">
        <v>1225</v>
      </c>
      <c r="I103" t="s">
        <v>1220</v>
      </c>
      <c r="J103" t="s">
        <v>1318</v>
      </c>
      <c r="K103" t="s">
        <v>1318</v>
      </c>
    </row>
    <row r="104" spans="1:11" hidden="1" x14ac:dyDescent="0.25">
      <c r="A104" t="s">
        <v>1213</v>
      </c>
      <c r="B104" t="s">
        <v>1481</v>
      </c>
      <c r="C104" t="str">
        <f t="shared" si="1"/>
        <v>HR RIJEKA01</v>
      </c>
      <c r="D104" t="s">
        <v>1482</v>
      </c>
      <c r="E104" t="s">
        <v>1483</v>
      </c>
      <c r="F104" t="s">
        <v>1479</v>
      </c>
      <c r="G104" t="s">
        <v>1409</v>
      </c>
      <c r="H104" t="s">
        <v>1410</v>
      </c>
      <c r="I104" t="s">
        <v>1220</v>
      </c>
      <c r="J104">
        <v>20</v>
      </c>
      <c r="K104">
        <v>2</v>
      </c>
    </row>
    <row r="105" spans="1:11" hidden="1" x14ac:dyDescent="0.25">
      <c r="A105" t="s">
        <v>1213</v>
      </c>
      <c r="B105" t="s">
        <v>1481</v>
      </c>
      <c r="C105" t="str">
        <f t="shared" si="1"/>
        <v>HR RIJEKA01</v>
      </c>
      <c r="D105" t="s">
        <v>1482</v>
      </c>
      <c r="E105" t="s">
        <v>1483</v>
      </c>
      <c r="F105" t="s">
        <v>1479</v>
      </c>
      <c r="G105" t="s">
        <v>1224</v>
      </c>
      <c r="H105" t="s">
        <v>1225</v>
      </c>
      <c r="I105" t="s">
        <v>1239</v>
      </c>
      <c r="J105">
        <v>5</v>
      </c>
      <c r="K105">
        <v>1</v>
      </c>
    </row>
    <row r="106" spans="1:11" hidden="1" x14ac:dyDescent="0.25">
      <c r="A106" t="s">
        <v>1213</v>
      </c>
      <c r="B106" t="s">
        <v>1484</v>
      </c>
      <c r="C106" t="str">
        <f t="shared" si="1"/>
        <v>HR SPLIT01</v>
      </c>
      <c r="D106" t="s">
        <v>1485</v>
      </c>
      <c r="E106" t="s">
        <v>1486</v>
      </c>
      <c r="F106" t="s">
        <v>1479</v>
      </c>
      <c r="G106" t="s">
        <v>1248</v>
      </c>
      <c r="H106" t="s">
        <v>1249</v>
      </c>
      <c r="I106" t="s">
        <v>1233</v>
      </c>
      <c r="J106">
        <v>15</v>
      </c>
      <c r="K106">
        <v>3</v>
      </c>
    </row>
    <row r="107" spans="1:11" hidden="1" x14ac:dyDescent="0.25">
      <c r="A107" t="s">
        <v>1213</v>
      </c>
      <c r="B107" t="s">
        <v>1484</v>
      </c>
      <c r="C107" t="str">
        <f t="shared" si="1"/>
        <v>HR SPLIT01</v>
      </c>
      <c r="D107" t="s">
        <v>1485</v>
      </c>
      <c r="E107" t="s">
        <v>1486</v>
      </c>
      <c r="F107" t="s">
        <v>1479</v>
      </c>
      <c r="G107" t="s">
        <v>1372</v>
      </c>
      <c r="H107" t="s">
        <v>1487</v>
      </c>
      <c r="I107" t="s">
        <v>1233</v>
      </c>
      <c r="J107">
        <v>8</v>
      </c>
      <c r="K107">
        <v>2</v>
      </c>
    </row>
    <row r="108" spans="1:11" hidden="1" x14ac:dyDescent="0.25">
      <c r="A108" t="s">
        <v>1213</v>
      </c>
      <c r="B108" t="s">
        <v>1484</v>
      </c>
      <c r="C108" t="str">
        <f t="shared" si="1"/>
        <v>HR SPLIT01</v>
      </c>
      <c r="D108" t="s">
        <v>1485</v>
      </c>
      <c r="E108" t="s">
        <v>1486</v>
      </c>
      <c r="F108" t="s">
        <v>1479</v>
      </c>
      <c r="G108" t="s">
        <v>1228</v>
      </c>
      <c r="H108" t="s">
        <v>1229</v>
      </c>
      <c r="I108" t="s">
        <v>1233</v>
      </c>
      <c r="J108">
        <v>8</v>
      </c>
      <c r="K108">
        <v>2</v>
      </c>
    </row>
    <row r="109" spans="1:11" hidden="1" x14ac:dyDescent="0.25">
      <c r="A109" t="s">
        <v>1213</v>
      </c>
      <c r="B109" t="s">
        <v>1484</v>
      </c>
      <c r="C109" t="str">
        <f t="shared" si="1"/>
        <v>HR SPLIT01</v>
      </c>
      <c r="D109" t="s">
        <v>1485</v>
      </c>
      <c r="E109" t="s">
        <v>1486</v>
      </c>
      <c r="F109" t="s">
        <v>1479</v>
      </c>
      <c r="G109" t="s">
        <v>1409</v>
      </c>
      <c r="H109" t="s">
        <v>1410</v>
      </c>
      <c r="I109" t="s">
        <v>1233</v>
      </c>
      <c r="J109">
        <v>8</v>
      </c>
      <c r="K109">
        <v>2</v>
      </c>
    </row>
    <row r="110" spans="1:11" hidden="1" x14ac:dyDescent="0.25">
      <c r="A110" t="s">
        <v>1213</v>
      </c>
      <c r="B110" t="s">
        <v>1484</v>
      </c>
      <c r="C110" t="str">
        <f t="shared" si="1"/>
        <v>HR SPLIT01</v>
      </c>
      <c r="D110" t="s">
        <v>1485</v>
      </c>
      <c r="E110" t="s">
        <v>1486</v>
      </c>
      <c r="F110" t="s">
        <v>1479</v>
      </c>
      <c r="G110" t="s">
        <v>1224</v>
      </c>
      <c r="H110" t="s">
        <v>1225</v>
      </c>
      <c r="I110" t="s">
        <v>1233</v>
      </c>
      <c r="J110">
        <v>16</v>
      </c>
      <c r="K110">
        <v>4</v>
      </c>
    </row>
    <row r="111" spans="1:11" hidden="1" x14ac:dyDescent="0.25">
      <c r="A111" t="s">
        <v>1213</v>
      </c>
      <c r="B111" t="s">
        <v>1484</v>
      </c>
      <c r="C111" t="str">
        <f t="shared" si="1"/>
        <v>HR SPLIT01</v>
      </c>
      <c r="D111" t="s">
        <v>1485</v>
      </c>
      <c r="E111" t="s">
        <v>1486</v>
      </c>
      <c r="F111" t="s">
        <v>1479</v>
      </c>
      <c r="G111" t="s">
        <v>1294</v>
      </c>
      <c r="H111" t="s">
        <v>1295</v>
      </c>
      <c r="I111" t="s">
        <v>1233</v>
      </c>
      <c r="J111">
        <v>8</v>
      </c>
      <c r="K111">
        <v>2</v>
      </c>
    </row>
    <row r="112" spans="1:11" hidden="1" x14ac:dyDescent="0.25">
      <c r="A112" t="s">
        <v>1213</v>
      </c>
      <c r="B112" t="s">
        <v>1488</v>
      </c>
      <c r="C112" t="str">
        <f t="shared" si="1"/>
        <v>HR ZADAR01</v>
      </c>
      <c r="D112" t="s">
        <v>1489</v>
      </c>
      <c r="E112" t="s">
        <v>1490</v>
      </c>
      <c r="F112" t="s">
        <v>1479</v>
      </c>
      <c r="G112" t="s">
        <v>1280</v>
      </c>
      <c r="H112" t="s">
        <v>1281</v>
      </c>
      <c r="I112" t="s">
        <v>1233</v>
      </c>
      <c r="J112">
        <v>10</v>
      </c>
      <c r="K112">
        <v>2</v>
      </c>
    </row>
    <row r="113" spans="1:11" hidden="1" x14ac:dyDescent="0.25">
      <c r="A113" t="s">
        <v>1213</v>
      </c>
      <c r="B113" t="s">
        <v>1488</v>
      </c>
      <c r="C113" t="str">
        <f t="shared" si="1"/>
        <v>HR ZADAR01</v>
      </c>
      <c r="D113" t="s">
        <v>1489</v>
      </c>
      <c r="E113" t="s">
        <v>1490</v>
      </c>
      <c r="F113" t="s">
        <v>1479</v>
      </c>
      <c r="G113" t="s">
        <v>1259</v>
      </c>
      <c r="H113" t="s">
        <v>1260</v>
      </c>
      <c r="I113" t="s">
        <v>1220</v>
      </c>
      <c r="J113">
        <v>10</v>
      </c>
      <c r="K113">
        <v>2</v>
      </c>
    </row>
    <row r="114" spans="1:11" hidden="1" x14ac:dyDescent="0.25">
      <c r="A114" t="s">
        <v>1213</v>
      </c>
      <c r="B114" t="s">
        <v>1488</v>
      </c>
      <c r="C114" t="str">
        <f t="shared" si="1"/>
        <v>HR ZADAR01</v>
      </c>
      <c r="D114" t="s">
        <v>1489</v>
      </c>
      <c r="E114" t="s">
        <v>1490</v>
      </c>
      <c r="F114" t="s">
        <v>1479</v>
      </c>
      <c r="G114" t="s">
        <v>1294</v>
      </c>
      <c r="H114" t="s">
        <v>1295</v>
      </c>
      <c r="I114" t="s">
        <v>1220</v>
      </c>
      <c r="J114">
        <v>10</v>
      </c>
      <c r="K114">
        <v>2</v>
      </c>
    </row>
    <row r="115" spans="1:11" hidden="1" x14ac:dyDescent="0.25">
      <c r="A115" t="s">
        <v>1213</v>
      </c>
      <c r="B115" t="s">
        <v>1491</v>
      </c>
      <c r="C115" t="str">
        <f t="shared" si="1"/>
        <v>HR ZAGREB01</v>
      </c>
      <c r="D115" t="s">
        <v>1492</v>
      </c>
      <c r="E115" t="s">
        <v>1493</v>
      </c>
      <c r="F115" t="s">
        <v>1479</v>
      </c>
      <c r="G115" t="s">
        <v>1280</v>
      </c>
      <c r="H115" t="s">
        <v>1281</v>
      </c>
      <c r="I115" t="s">
        <v>1233</v>
      </c>
      <c r="J115">
        <v>12</v>
      </c>
      <c r="K115">
        <v>2</v>
      </c>
    </row>
    <row r="116" spans="1:11" hidden="1" x14ac:dyDescent="0.25">
      <c r="A116" t="s">
        <v>1213</v>
      </c>
      <c r="B116" t="s">
        <v>1491</v>
      </c>
      <c r="C116" t="str">
        <f t="shared" si="1"/>
        <v>HR ZAGREB01</v>
      </c>
      <c r="D116" t="s">
        <v>1494</v>
      </c>
      <c r="E116" t="s">
        <v>1493</v>
      </c>
      <c r="F116" t="s">
        <v>1479</v>
      </c>
      <c r="G116" t="s">
        <v>1248</v>
      </c>
      <c r="H116" t="s">
        <v>1249</v>
      </c>
      <c r="I116" t="s">
        <v>1233</v>
      </c>
      <c r="J116">
        <v>15</v>
      </c>
      <c r="K116">
        <v>3</v>
      </c>
    </row>
    <row r="117" spans="1:11" hidden="1" x14ac:dyDescent="0.25">
      <c r="A117" t="s">
        <v>1213</v>
      </c>
      <c r="B117" t="s">
        <v>1491</v>
      </c>
      <c r="C117" t="str">
        <f t="shared" si="1"/>
        <v>HR ZAGREB01</v>
      </c>
      <c r="D117" t="s">
        <v>1494</v>
      </c>
      <c r="E117" t="s">
        <v>1493</v>
      </c>
      <c r="F117" t="s">
        <v>1479</v>
      </c>
      <c r="G117" t="s">
        <v>1286</v>
      </c>
      <c r="H117" t="s">
        <v>1287</v>
      </c>
      <c r="I117" t="s">
        <v>1220</v>
      </c>
      <c r="J117">
        <v>10</v>
      </c>
      <c r="K117">
        <v>2</v>
      </c>
    </row>
    <row r="118" spans="1:11" hidden="1" x14ac:dyDescent="0.25">
      <c r="A118" t="s">
        <v>1213</v>
      </c>
      <c r="B118" t="s">
        <v>1491</v>
      </c>
      <c r="C118" t="str">
        <f t="shared" si="1"/>
        <v>HR ZAGREB01</v>
      </c>
      <c r="D118" t="s">
        <v>1494</v>
      </c>
      <c r="E118" t="s">
        <v>1493</v>
      </c>
      <c r="F118" t="s">
        <v>1479</v>
      </c>
      <c r="G118" t="s">
        <v>1286</v>
      </c>
      <c r="H118" t="s">
        <v>1287</v>
      </c>
      <c r="I118" t="s">
        <v>1220</v>
      </c>
      <c r="J118">
        <v>10</v>
      </c>
      <c r="K118">
        <v>2</v>
      </c>
    </row>
    <row r="119" spans="1:11" hidden="1" x14ac:dyDescent="0.25">
      <c r="A119" t="s">
        <v>1213</v>
      </c>
      <c r="B119" t="s">
        <v>1491</v>
      </c>
      <c r="C119" t="str">
        <f t="shared" si="1"/>
        <v>HR ZAGREB01</v>
      </c>
      <c r="D119" t="s">
        <v>1494</v>
      </c>
      <c r="E119" t="s">
        <v>1493</v>
      </c>
      <c r="F119" t="s">
        <v>1479</v>
      </c>
      <c r="G119" t="s">
        <v>1228</v>
      </c>
      <c r="H119" t="s">
        <v>1229</v>
      </c>
      <c r="I119" t="s">
        <v>1220</v>
      </c>
      <c r="J119">
        <v>10</v>
      </c>
      <c r="K119">
        <v>2</v>
      </c>
    </row>
    <row r="120" spans="1:11" hidden="1" x14ac:dyDescent="0.25">
      <c r="A120" t="s">
        <v>1213</v>
      </c>
      <c r="B120" t="s">
        <v>1491</v>
      </c>
      <c r="C120" t="str">
        <f t="shared" si="1"/>
        <v>HR ZAGREB01</v>
      </c>
      <c r="D120" t="s">
        <v>1494</v>
      </c>
      <c r="E120" t="s">
        <v>1493</v>
      </c>
      <c r="F120" t="s">
        <v>1479</v>
      </c>
      <c r="G120" t="s">
        <v>1259</v>
      </c>
      <c r="H120" t="s">
        <v>1260</v>
      </c>
      <c r="I120" t="s">
        <v>1220</v>
      </c>
      <c r="J120">
        <v>10</v>
      </c>
      <c r="K120">
        <v>2</v>
      </c>
    </row>
    <row r="121" spans="1:11" hidden="1" x14ac:dyDescent="0.25">
      <c r="A121" t="s">
        <v>1213</v>
      </c>
      <c r="B121" t="s">
        <v>1491</v>
      </c>
      <c r="C121" t="str">
        <f t="shared" si="1"/>
        <v>HR ZAGREB01</v>
      </c>
      <c r="D121" t="s">
        <v>1494</v>
      </c>
      <c r="E121" t="s">
        <v>1493</v>
      </c>
      <c r="F121" t="s">
        <v>1479</v>
      </c>
      <c r="G121" t="s">
        <v>1259</v>
      </c>
      <c r="H121" t="s">
        <v>1260</v>
      </c>
      <c r="I121" t="s">
        <v>1220</v>
      </c>
      <c r="J121">
        <v>5</v>
      </c>
      <c r="K121">
        <v>1</v>
      </c>
    </row>
    <row r="122" spans="1:11" hidden="1" x14ac:dyDescent="0.25">
      <c r="A122" t="s">
        <v>1213</v>
      </c>
      <c r="B122" t="s">
        <v>1491</v>
      </c>
      <c r="C122" t="str">
        <f t="shared" si="1"/>
        <v>HR ZAGREB01</v>
      </c>
      <c r="D122" t="s">
        <v>1494</v>
      </c>
      <c r="E122" t="s">
        <v>1493</v>
      </c>
      <c r="F122" t="s">
        <v>1479</v>
      </c>
      <c r="G122" t="s">
        <v>1259</v>
      </c>
      <c r="H122" t="s">
        <v>1260</v>
      </c>
      <c r="I122" t="s">
        <v>1220</v>
      </c>
      <c r="J122">
        <v>10</v>
      </c>
      <c r="K122">
        <v>2</v>
      </c>
    </row>
    <row r="123" spans="1:11" hidden="1" x14ac:dyDescent="0.25">
      <c r="A123" t="s">
        <v>1213</v>
      </c>
      <c r="B123" t="s">
        <v>1491</v>
      </c>
      <c r="C123" t="str">
        <f t="shared" si="1"/>
        <v>HR ZAGREB01</v>
      </c>
      <c r="D123" t="s">
        <v>1494</v>
      </c>
      <c r="E123" t="s">
        <v>1493</v>
      </c>
      <c r="F123" t="s">
        <v>1479</v>
      </c>
      <c r="G123" t="s">
        <v>1294</v>
      </c>
      <c r="H123" t="s">
        <v>1295</v>
      </c>
      <c r="I123" t="s">
        <v>1220</v>
      </c>
      <c r="J123">
        <v>10</v>
      </c>
      <c r="K123">
        <v>2</v>
      </c>
    </row>
    <row r="124" spans="1:11" hidden="1" x14ac:dyDescent="0.25">
      <c r="A124" t="s">
        <v>1213</v>
      </c>
      <c r="B124" t="s">
        <v>1491</v>
      </c>
      <c r="C124" t="str">
        <f t="shared" si="1"/>
        <v>HR ZAGREB01</v>
      </c>
      <c r="D124" t="s">
        <v>1494</v>
      </c>
      <c r="E124" t="s">
        <v>1493</v>
      </c>
      <c r="F124" t="s">
        <v>1479</v>
      </c>
      <c r="G124" t="s">
        <v>1294</v>
      </c>
      <c r="H124" t="s">
        <v>1295</v>
      </c>
      <c r="I124" t="s">
        <v>1220</v>
      </c>
      <c r="J124">
        <v>10</v>
      </c>
      <c r="K124">
        <v>2</v>
      </c>
    </row>
    <row r="125" spans="1:11" hidden="1" x14ac:dyDescent="0.25">
      <c r="A125" t="s">
        <v>1213</v>
      </c>
      <c r="B125" t="s">
        <v>1491</v>
      </c>
      <c r="C125" t="str">
        <f t="shared" si="1"/>
        <v>HR ZAGREB01</v>
      </c>
      <c r="D125" t="s">
        <v>1494</v>
      </c>
      <c r="E125" t="s">
        <v>1493</v>
      </c>
      <c r="F125" t="s">
        <v>1479</v>
      </c>
      <c r="G125" t="s">
        <v>1495</v>
      </c>
      <c r="H125" t="s">
        <v>1496</v>
      </c>
      <c r="I125" t="s">
        <v>1220</v>
      </c>
      <c r="J125">
        <v>10</v>
      </c>
      <c r="K125">
        <v>2</v>
      </c>
    </row>
    <row r="126" spans="1:11" hidden="1" x14ac:dyDescent="0.25">
      <c r="A126" t="s">
        <v>1213</v>
      </c>
      <c r="B126" t="s">
        <v>1491</v>
      </c>
      <c r="C126" t="str">
        <f t="shared" si="1"/>
        <v>HR ZAGREB01</v>
      </c>
      <c r="D126" t="s">
        <v>1494</v>
      </c>
      <c r="E126" t="s">
        <v>1493</v>
      </c>
      <c r="F126" t="s">
        <v>1479</v>
      </c>
      <c r="G126" t="s">
        <v>1495</v>
      </c>
      <c r="H126" t="s">
        <v>1496</v>
      </c>
      <c r="I126" t="s">
        <v>1220</v>
      </c>
      <c r="J126">
        <v>10</v>
      </c>
      <c r="K126">
        <v>2</v>
      </c>
    </row>
    <row r="127" spans="1:11" hidden="1" x14ac:dyDescent="0.25">
      <c r="A127" t="s">
        <v>1213</v>
      </c>
      <c r="B127" t="s">
        <v>1491</v>
      </c>
      <c r="C127" t="str">
        <f t="shared" si="1"/>
        <v>HR ZAGREB01</v>
      </c>
      <c r="D127" t="s">
        <v>1492</v>
      </c>
      <c r="E127" t="s">
        <v>1493</v>
      </c>
      <c r="F127" t="s">
        <v>1479</v>
      </c>
      <c r="G127" t="s">
        <v>1497</v>
      </c>
      <c r="H127" t="s">
        <v>1498</v>
      </c>
      <c r="I127" t="s">
        <v>1233</v>
      </c>
      <c r="J127">
        <v>30</v>
      </c>
      <c r="K127">
        <v>6</v>
      </c>
    </row>
    <row r="128" spans="1:11" hidden="1" x14ac:dyDescent="0.25">
      <c r="A128" t="s">
        <v>1213</v>
      </c>
      <c r="B128" t="s">
        <v>1491</v>
      </c>
      <c r="C128" t="str">
        <f t="shared" si="1"/>
        <v>HR ZAGREB01</v>
      </c>
      <c r="D128" t="s">
        <v>1492</v>
      </c>
      <c r="E128" t="s">
        <v>1493</v>
      </c>
      <c r="F128" t="s">
        <v>1479</v>
      </c>
      <c r="G128" t="s">
        <v>1409</v>
      </c>
      <c r="H128" t="s">
        <v>1410</v>
      </c>
      <c r="I128" t="s">
        <v>1233</v>
      </c>
      <c r="J128">
        <v>5</v>
      </c>
      <c r="K128">
        <v>1</v>
      </c>
    </row>
    <row r="129" spans="1:11" hidden="1" x14ac:dyDescent="0.25">
      <c r="A129" t="s">
        <v>1213</v>
      </c>
      <c r="B129" t="s">
        <v>1499</v>
      </c>
      <c r="C129" t="str">
        <f t="shared" si="1"/>
        <v>HU BUDAPES01</v>
      </c>
      <c r="D129" t="s">
        <v>1500</v>
      </c>
      <c r="E129" t="s">
        <v>1501</v>
      </c>
      <c r="F129" t="s">
        <v>1502</v>
      </c>
      <c r="G129" t="s">
        <v>1224</v>
      </c>
      <c r="H129" t="s">
        <v>1225</v>
      </c>
      <c r="I129" t="s">
        <v>1239</v>
      </c>
      <c r="J129">
        <v>10</v>
      </c>
      <c r="K129">
        <v>2</v>
      </c>
    </row>
    <row r="130" spans="1:11" hidden="1" x14ac:dyDescent="0.25">
      <c r="A130" t="s">
        <v>1213</v>
      </c>
      <c r="B130" t="s">
        <v>1499</v>
      </c>
      <c r="C130" t="str">
        <f>TRIM(C129)</f>
        <v>HU BUDAPES01</v>
      </c>
      <c r="D130" t="s">
        <v>1500</v>
      </c>
      <c r="E130" t="s">
        <v>1501</v>
      </c>
      <c r="F130" t="s">
        <v>1502</v>
      </c>
      <c r="G130" t="s">
        <v>1218</v>
      </c>
      <c r="H130" t="s">
        <v>1219</v>
      </c>
      <c r="I130" t="s">
        <v>1233</v>
      </c>
      <c r="J130">
        <v>35</v>
      </c>
      <c r="K130">
        <v>7</v>
      </c>
    </row>
    <row r="131" spans="1:11" hidden="1" x14ac:dyDescent="0.25">
      <c r="A131" t="s">
        <v>1213</v>
      </c>
      <c r="B131" t="s">
        <v>1503</v>
      </c>
      <c r="C131" t="str">
        <f t="shared" ref="C131:C194" si="2">TRIM(B131)</f>
        <v>HU BUDAPES10</v>
      </c>
      <c r="D131" t="s">
        <v>1504</v>
      </c>
      <c r="E131" t="s">
        <v>1501</v>
      </c>
      <c r="F131" t="s">
        <v>1502</v>
      </c>
      <c r="G131" t="s">
        <v>1224</v>
      </c>
      <c r="H131" t="s">
        <v>1225</v>
      </c>
      <c r="I131" t="s">
        <v>1220</v>
      </c>
      <c r="J131">
        <v>10</v>
      </c>
      <c r="K131">
        <v>2</v>
      </c>
    </row>
    <row r="132" spans="1:11" hidden="1" x14ac:dyDescent="0.25">
      <c r="A132" t="s">
        <v>1213</v>
      </c>
      <c r="B132" t="s">
        <v>1503</v>
      </c>
      <c r="C132" t="str">
        <f t="shared" si="2"/>
        <v>HU BUDAPES10</v>
      </c>
      <c r="D132" t="s">
        <v>1504</v>
      </c>
      <c r="E132" t="s">
        <v>1501</v>
      </c>
      <c r="F132" t="s">
        <v>1502</v>
      </c>
      <c r="G132" t="s">
        <v>1237</v>
      </c>
      <c r="H132" t="s">
        <v>1254</v>
      </c>
      <c r="I132" t="s">
        <v>1220</v>
      </c>
      <c r="J132">
        <v>10</v>
      </c>
      <c r="K132">
        <v>2</v>
      </c>
    </row>
    <row r="133" spans="1:11" hidden="1" x14ac:dyDescent="0.25">
      <c r="A133" t="s">
        <v>1213</v>
      </c>
      <c r="B133" t="s">
        <v>1505</v>
      </c>
      <c r="C133" t="str">
        <f t="shared" si="2"/>
        <v>HU BUDAPES12</v>
      </c>
      <c r="D133" t="s">
        <v>1506</v>
      </c>
      <c r="E133" t="s">
        <v>1501</v>
      </c>
      <c r="F133" t="s">
        <v>1502</v>
      </c>
      <c r="G133" t="s">
        <v>1259</v>
      </c>
      <c r="H133" t="s">
        <v>1260</v>
      </c>
      <c r="I133" t="s">
        <v>1233</v>
      </c>
      <c r="J133">
        <v>10</v>
      </c>
      <c r="K133">
        <v>2</v>
      </c>
    </row>
    <row r="134" spans="1:11" hidden="1" x14ac:dyDescent="0.25">
      <c r="A134" t="s">
        <v>1213</v>
      </c>
      <c r="B134" t="s">
        <v>1505</v>
      </c>
      <c r="C134" t="str">
        <f t="shared" si="2"/>
        <v>HU BUDAPES12</v>
      </c>
      <c r="D134" t="s">
        <v>1506</v>
      </c>
      <c r="E134" t="s">
        <v>1501</v>
      </c>
      <c r="F134" t="s">
        <v>1502</v>
      </c>
      <c r="G134" t="s">
        <v>1507</v>
      </c>
      <c r="H134" t="s">
        <v>1480</v>
      </c>
      <c r="I134" t="s">
        <v>1233</v>
      </c>
      <c r="J134">
        <v>15</v>
      </c>
      <c r="K134">
        <v>3</v>
      </c>
    </row>
    <row r="135" spans="1:11" hidden="1" x14ac:dyDescent="0.25">
      <c r="A135" t="s">
        <v>1213</v>
      </c>
      <c r="B135" t="s">
        <v>1508</v>
      </c>
      <c r="C135" t="str">
        <f t="shared" si="2"/>
        <v>HU BUDAPES54</v>
      </c>
      <c r="D135" t="s">
        <v>1509</v>
      </c>
      <c r="E135" t="s">
        <v>1510</v>
      </c>
      <c r="F135" t="s">
        <v>1502</v>
      </c>
      <c r="G135" t="s">
        <v>1465</v>
      </c>
      <c r="H135" t="s">
        <v>1511</v>
      </c>
      <c r="I135" t="s">
        <v>1220</v>
      </c>
      <c r="J135" t="s">
        <v>1318</v>
      </c>
      <c r="K135" t="s">
        <v>1318</v>
      </c>
    </row>
    <row r="136" spans="1:11" hidden="1" x14ac:dyDescent="0.25">
      <c r="A136" t="s">
        <v>1213</v>
      </c>
      <c r="B136" t="s">
        <v>1512</v>
      </c>
      <c r="C136" t="str">
        <f t="shared" si="2"/>
        <v>HU EGER02</v>
      </c>
      <c r="D136" t="s">
        <v>1513</v>
      </c>
      <c r="E136" t="s">
        <v>1514</v>
      </c>
      <c r="F136" t="s">
        <v>1502</v>
      </c>
      <c r="G136" t="s">
        <v>1224</v>
      </c>
      <c r="H136" t="s">
        <v>1225</v>
      </c>
      <c r="I136" t="s">
        <v>1220</v>
      </c>
      <c r="J136">
        <v>10</v>
      </c>
      <c r="K136">
        <v>2</v>
      </c>
    </row>
    <row r="137" spans="1:11" hidden="1" x14ac:dyDescent="0.25">
      <c r="A137" t="s">
        <v>1213</v>
      </c>
      <c r="B137" t="s">
        <v>1515</v>
      </c>
      <c r="C137" t="str">
        <f t="shared" si="2"/>
        <v>HU MISKOLC01</v>
      </c>
      <c r="D137" t="s">
        <v>1516</v>
      </c>
      <c r="E137" t="s">
        <v>1517</v>
      </c>
      <c r="F137" t="s">
        <v>1502</v>
      </c>
      <c r="G137" t="s">
        <v>1224</v>
      </c>
      <c r="H137" t="s">
        <v>1225</v>
      </c>
      <c r="I137" t="s">
        <v>1239</v>
      </c>
      <c r="J137">
        <v>10</v>
      </c>
      <c r="K137">
        <v>2</v>
      </c>
    </row>
    <row r="138" spans="1:11" hidden="1" x14ac:dyDescent="0.25">
      <c r="A138" t="s">
        <v>1213</v>
      </c>
      <c r="B138" t="s">
        <v>1518</v>
      </c>
      <c r="C138" t="str">
        <f t="shared" si="2"/>
        <v>HU PECS01</v>
      </c>
      <c r="D138" t="s">
        <v>1519</v>
      </c>
      <c r="E138" t="s">
        <v>1520</v>
      </c>
      <c r="F138" t="s">
        <v>1502</v>
      </c>
      <c r="G138" t="s">
        <v>1280</v>
      </c>
      <c r="H138" t="s">
        <v>1281</v>
      </c>
      <c r="I138" t="s">
        <v>1220</v>
      </c>
      <c r="J138">
        <v>10</v>
      </c>
      <c r="K138">
        <v>2</v>
      </c>
    </row>
    <row r="139" spans="1:11" hidden="1" x14ac:dyDescent="0.25">
      <c r="A139" t="s">
        <v>1213</v>
      </c>
      <c r="B139" t="s">
        <v>1521</v>
      </c>
      <c r="C139" t="str">
        <f t="shared" si="2"/>
        <v>HU SOPRON01</v>
      </c>
      <c r="D139" t="s">
        <v>1522</v>
      </c>
      <c r="E139" t="s">
        <v>1523</v>
      </c>
      <c r="F139" t="s">
        <v>1502</v>
      </c>
      <c r="G139" t="s">
        <v>1224</v>
      </c>
      <c r="H139" t="s">
        <v>1225</v>
      </c>
      <c r="I139" t="s">
        <v>1239</v>
      </c>
      <c r="J139">
        <v>10</v>
      </c>
      <c r="K139">
        <v>2</v>
      </c>
    </row>
    <row r="140" spans="1:11" hidden="1" x14ac:dyDescent="0.25">
      <c r="A140" t="s">
        <v>1213</v>
      </c>
      <c r="B140" t="s">
        <v>1524</v>
      </c>
      <c r="C140" t="str">
        <f t="shared" si="2"/>
        <v>HU VESZPRE01</v>
      </c>
      <c r="D140" t="s">
        <v>1525</v>
      </c>
      <c r="E140" t="s">
        <v>1526</v>
      </c>
      <c r="F140" t="s">
        <v>1502</v>
      </c>
      <c r="G140" t="s">
        <v>1224</v>
      </c>
      <c r="H140" t="s">
        <v>1225</v>
      </c>
      <c r="I140" t="s">
        <v>1220</v>
      </c>
      <c r="J140">
        <v>10</v>
      </c>
      <c r="K140">
        <v>2</v>
      </c>
    </row>
    <row r="141" spans="1:11" hidden="1" x14ac:dyDescent="0.25">
      <c r="A141" t="s">
        <v>1213</v>
      </c>
      <c r="B141" t="s">
        <v>1527</v>
      </c>
      <c r="C141" t="str">
        <f t="shared" si="2"/>
        <v>I BARI01</v>
      </c>
      <c r="D141" t="s">
        <v>1528</v>
      </c>
      <c r="E141" t="s">
        <v>1529</v>
      </c>
      <c r="F141" t="s">
        <v>1530</v>
      </c>
      <c r="G141" t="s">
        <v>1228</v>
      </c>
      <c r="H141" t="s">
        <v>1229</v>
      </c>
      <c r="I141" t="s">
        <v>1233</v>
      </c>
      <c r="J141">
        <v>10</v>
      </c>
      <c r="K141">
        <v>1</v>
      </c>
    </row>
    <row r="142" spans="1:11" hidden="1" x14ac:dyDescent="0.25">
      <c r="A142" t="s">
        <v>1213</v>
      </c>
      <c r="B142" t="s">
        <v>1527</v>
      </c>
      <c r="C142" t="str">
        <f t="shared" si="2"/>
        <v>I BARI01</v>
      </c>
      <c r="D142" t="s">
        <v>1528</v>
      </c>
      <c r="E142" t="s">
        <v>1529</v>
      </c>
      <c r="F142" t="s">
        <v>1530</v>
      </c>
      <c r="G142" t="s">
        <v>1294</v>
      </c>
      <c r="H142" t="s">
        <v>1295</v>
      </c>
      <c r="I142" t="s">
        <v>1233</v>
      </c>
      <c r="J142">
        <v>10</v>
      </c>
      <c r="K142">
        <v>1</v>
      </c>
    </row>
    <row r="143" spans="1:11" hidden="1" x14ac:dyDescent="0.25">
      <c r="A143" t="s">
        <v>1213</v>
      </c>
      <c r="B143" t="s">
        <v>1531</v>
      </c>
      <c r="C143" t="str">
        <f t="shared" si="2"/>
        <v>I BARI09</v>
      </c>
      <c r="D143" t="s">
        <v>1532</v>
      </c>
      <c r="E143" t="s">
        <v>1529</v>
      </c>
      <c r="F143" t="s">
        <v>1530</v>
      </c>
      <c r="G143" t="s">
        <v>1294</v>
      </c>
      <c r="H143" t="s">
        <v>1295</v>
      </c>
      <c r="I143" t="s">
        <v>1233</v>
      </c>
      <c r="J143">
        <v>10</v>
      </c>
      <c r="K143">
        <v>2</v>
      </c>
    </row>
    <row r="144" spans="1:11" hidden="1" x14ac:dyDescent="0.25">
      <c r="A144" t="s">
        <v>1213</v>
      </c>
      <c r="B144" t="s">
        <v>1533</v>
      </c>
      <c r="C144" t="str">
        <f t="shared" si="2"/>
        <v>I BOLOGNA01</v>
      </c>
      <c r="D144" t="s">
        <v>1534</v>
      </c>
      <c r="E144" t="s">
        <v>1535</v>
      </c>
      <c r="F144" t="s">
        <v>1530</v>
      </c>
      <c r="G144" t="s">
        <v>1294</v>
      </c>
      <c r="H144" t="s">
        <v>1295</v>
      </c>
      <c r="I144" t="s">
        <v>1220</v>
      </c>
      <c r="J144">
        <v>10</v>
      </c>
      <c r="K144">
        <v>2</v>
      </c>
    </row>
    <row r="145" spans="1:11" hidden="1" x14ac:dyDescent="0.25">
      <c r="A145" t="s">
        <v>1213</v>
      </c>
      <c r="B145" t="s">
        <v>1536</v>
      </c>
      <c r="C145" t="str">
        <f t="shared" si="2"/>
        <v>I CAGLIAR01</v>
      </c>
      <c r="D145" t="s">
        <v>1537</v>
      </c>
      <c r="E145" t="s">
        <v>1538</v>
      </c>
      <c r="F145" t="s">
        <v>1530</v>
      </c>
      <c r="G145" t="s">
        <v>1224</v>
      </c>
      <c r="H145" t="s">
        <v>1225</v>
      </c>
      <c r="I145" t="s">
        <v>1233</v>
      </c>
      <c r="J145">
        <v>10</v>
      </c>
      <c r="K145">
        <v>2</v>
      </c>
    </row>
    <row r="146" spans="1:11" hidden="1" x14ac:dyDescent="0.25">
      <c r="A146" t="s">
        <v>1213</v>
      </c>
      <c r="B146" t="s">
        <v>1536</v>
      </c>
      <c r="C146" t="str">
        <f t="shared" si="2"/>
        <v>I CAGLIAR01</v>
      </c>
      <c r="D146" t="s">
        <v>1537</v>
      </c>
      <c r="E146" t="s">
        <v>1538</v>
      </c>
      <c r="F146" t="s">
        <v>1530</v>
      </c>
      <c r="G146" t="s">
        <v>1333</v>
      </c>
      <c r="H146" t="s">
        <v>1539</v>
      </c>
      <c r="I146" t="s">
        <v>1233</v>
      </c>
      <c r="J146" t="s">
        <v>1318</v>
      </c>
      <c r="K146" t="s">
        <v>1318</v>
      </c>
    </row>
    <row r="147" spans="1:11" hidden="1" x14ac:dyDescent="0.25">
      <c r="A147" t="s">
        <v>1213</v>
      </c>
      <c r="B147" t="s">
        <v>1536</v>
      </c>
      <c r="C147" t="str">
        <f t="shared" si="2"/>
        <v>I CAGLIAR01</v>
      </c>
      <c r="D147" t="s">
        <v>1540</v>
      </c>
      <c r="E147" t="s">
        <v>1541</v>
      </c>
      <c r="F147" t="s">
        <v>1530</v>
      </c>
      <c r="G147" t="s">
        <v>1542</v>
      </c>
      <c r="H147" t="s">
        <v>1543</v>
      </c>
      <c r="I147" t="s">
        <v>1233</v>
      </c>
      <c r="J147" t="s">
        <v>1318</v>
      </c>
      <c r="K147" t="s">
        <v>1318</v>
      </c>
    </row>
    <row r="148" spans="1:11" hidden="1" x14ac:dyDescent="0.25">
      <c r="A148" t="s">
        <v>1213</v>
      </c>
      <c r="B148" t="s">
        <v>1544</v>
      </c>
      <c r="C148" t="str">
        <f t="shared" si="2"/>
        <v>I MILANO03</v>
      </c>
      <c r="D148" t="s">
        <v>1545</v>
      </c>
      <c r="E148" t="s">
        <v>1546</v>
      </c>
      <c r="F148" t="s">
        <v>1530</v>
      </c>
      <c r="G148" t="s">
        <v>1243</v>
      </c>
      <c r="H148" t="s">
        <v>1277</v>
      </c>
      <c r="I148" t="s">
        <v>1392</v>
      </c>
      <c r="J148">
        <v>10</v>
      </c>
      <c r="K148">
        <v>1</v>
      </c>
    </row>
    <row r="149" spans="1:11" hidden="1" x14ac:dyDescent="0.25">
      <c r="A149" t="s">
        <v>1213</v>
      </c>
      <c r="B149" t="s">
        <v>1547</v>
      </c>
      <c r="C149" t="str">
        <f t="shared" si="2"/>
        <v>I NAPOLI02</v>
      </c>
      <c r="D149" t="s">
        <v>1548</v>
      </c>
      <c r="E149" t="s">
        <v>1549</v>
      </c>
      <c r="F149" t="s">
        <v>1530</v>
      </c>
      <c r="G149" t="s">
        <v>1228</v>
      </c>
      <c r="H149" t="s">
        <v>1229</v>
      </c>
      <c r="I149" t="s">
        <v>1233</v>
      </c>
      <c r="J149">
        <v>10</v>
      </c>
      <c r="K149">
        <v>1</v>
      </c>
    </row>
    <row r="150" spans="1:11" hidden="1" x14ac:dyDescent="0.25">
      <c r="A150" t="s">
        <v>1213</v>
      </c>
      <c r="B150" t="s">
        <v>1550</v>
      </c>
      <c r="C150" t="str">
        <f t="shared" si="2"/>
        <v>I PISA01</v>
      </c>
      <c r="D150" t="s">
        <v>1551</v>
      </c>
      <c r="E150" t="s">
        <v>1552</v>
      </c>
      <c r="F150" t="s">
        <v>1530</v>
      </c>
      <c r="G150" t="s">
        <v>1228</v>
      </c>
      <c r="H150" t="s">
        <v>1229</v>
      </c>
      <c r="I150" t="s">
        <v>1239</v>
      </c>
      <c r="J150">
        <v>10</v>
      </c>
      <c r="K150">
        <v>1</v>
      </c>
    </row>
    <row r="151" spans="1:11" hidden="1" x14ac:dyDescent="0.25">
      <c r="A151" t="s">
        <v>1213</v>
      </c>
      <c r="B151" t="s">
        <v>1553</v>
      </c>
      <c r="C151" t="str">
        <f t="shared" si="2"/>
        <v>I ROMA01</v>
      </c>
      <c r="D151" t="s">
        <v>1554</v>
      </c>
      <c r="E151" t="s">
        <v>1555</v>
      </c>
      <c r="F151" t="s">
        <v>1530</v>
      </c>
      <c r="G151">
        <v>210</v>
      </c>
      <c r="H151" t="s">
        <v>1238</v>
      </c>
      <c r="I151" t="s">
        <v>1233</v>
      </c>
      <c r="J151">
        <v>12</v>
      </c>
      <c r="K151">
        <v>2</v>
      </c>
    </row>
    <row r="152" spans="1:11" hidden="1" x14ac:dyDescent="0.25">
      <c r="A152" t="s">
        <v>1213</v>
      </c>
      <c r="B152" t="s">
        <v>1553</v>
      </c>
      <c r="C152" t="str">
        <f t="shared" si="2"/>
        <v>I ROMA01</v>
      </c>
      <c r="D152" t="s">
        <v>1554</v>
      </c>
      <c r="E152" t="s">
        <v>1555</v>
      </c>
      <c r="F152" t="s">
        <v>1530</v>
      </c>
      <c r="G152">
        <v>220</v>
      </c>
      <c r="H152" t="s">
        <v>1480</v>
      </c>
      <c r="I152" t="s">
        <v>1233</v>
      </c>
      <c r="J152">
        <v>12</v>
      </c>
      <c r="K152">
        <v>2</v>
      </c>
    </row>
    <row r="153" spans="1:11" hidden="1" x14ac:dyDescent="0.25">
      <c r="A153" t="s">
        <v>1213</v>
      </c>
      <c r="B153" t="s">
        <v>1556</v>
      </c>
      <c r="C153" t="str">
        <f t="shared" si="2"/>
        <v>I TRENTO01</v>
      </c>
      <c r="D153" t="s">
        <v>1557</v>
      </c>
      <c r="E153" t="s">
        <v>1558</v>
      </c>
      <c r="F153" t="s">
        <v>1530</v>
      </c>
      <c r="G153" t="s">
        <v>1372</v>
      </c>
      <c r="H153" t="s">
        <v>1480</v>
      </c>
      <c r="I153" t="s">
        <v>1233</v>
      </c>
      <c r="J153">
        <v>5</v>
      </c>
      <c r="K153">
        <v>1</v>
      </c>
    </row>
    <row r="154" spans="1:11" hidden="1" x14ac:dyDescent="0.25">
      <c r="A154" t="s">
        <v>1213</v>
      </c>
      <c r="B154" t="s">
        <v>1559</v>
      </c>
      <c r="C154" t="str">
        <f t="shared" si="2"/>
        <v>I TRIESTE01</v>
      </c>
      <c r="D154" t="s">
        <v>1560</v>
      </c>
      <c r="E154" t="s">
        <v>1561</v>
      </c>
      <c r="F154" t="s">
        <v>1530</v>
      </c>
      <c r="G154" t="s">
        <v>1224</v>
      </c>
      <c r="H154" t="s">
        <v>1225</v>
      </c>
      <c r="I154" t="s">
        <v>1220</v>
      </c>
      <c r="J154">
        <v>18</v>
      </c>
      <c r="K154">
        <v>2</v>
      </c>
    </row>
    <row r="155" spans="1:11" hidden="1" x14ac:dyDescent="0.25">
      <c r="A155" t="s">
        <v>1213</v>
      </c>
      <c r="B155" t="s">
        <v>1562</v>
      </c>
      <c r="C155" t="str">
        <f t="shared" si="2"/>
        <v>I UDINE01</v>
      </c>
      <c r="D155" t="s">
        <v>1563</v>
      </c>
      <c r="E155" t="s">
        <v>1564</v>
      </c>
      <c r="F155" t="s">
        <v>1530</v>
      </c>
      <c r="G155" t="s">
        <v>1224</v>
      </c>
      <c r="H155" t="s">
        <v>1225</v>
      </c>
      <c r="I155" t="s">
        <v>1233</v>
      </c>
      <c r="J155">
        <v>6</v>
      </c>
      <c r="K155">
        <v>1</v>
      </c>
    </row>
    <row r="156" spans="1:11" hidden="1" x14ac:dyDescent="0.25">
      <c r="A156" t="s">
        <v>1213</v>
      </c>
      <c r="B156" t="s">
        <v>1565</v>
      </c>
      <c r="C156" t="str">
        <f t="shared" si="2"/>
        <v>I VARESE02</v>
      </c>
      <c r="D156" t="s">
        <v>1566</v>
      </c>
      <c r="E156" t="s">
        <v>1567</v>
      </c>
      <c r="F156" t="s">
        <v>1530</v>
      </c>
      <c r="G156" t="s">
        <v>1272</v>
      </c>
      <c r="H156" t="s">
        <v>1273</v>
      </c>
      <c r="I156" t="s">
        <v>1220</v>
      </c>
      <c r="J156">
        <v>10</v>
      </c>
      <c r="K156">
        <v>2</v>
      </c>
    </row>
    <row r="157" spans="1:11" hidden="1" x14ac:dyDescent="0.25">
      <c r="A157" t="s">
        <v>1213</v>
      </c>
      <c r="B157" t="s">
        <v>1565</v>
      </c>
      <c r="C157" t="str">
        <f t="shared" si="2"/>
        <v>I VARESE02</v>
      </c>
      <c r="D157" t="s">
        <v>1566</v>
      </c>
      <c r="E157" t="s">
        <v>1567</v>
      </c>
      <c r="F157" t="s">
        <v>1530</v>
      </c>
      <c r="G157" t="s">
        <v>1228</v>
      </c>
      <c r="H157" t="s">
        <v>1229</v>
      </c>
      <c r="I157" t="s">
        <v>1239</v>
      </c>
      <c r="J157">
        <v>6</v>
      </c>
      <c r="K157">
        <v>1</v>
      </c>
    </row>
    <row r="158" spans="1:11" hidden="1" x14ac:dyDescent="0.25">
      <c r="A158" t="s">
        <v>1213</v>
      </c>
      <c r="B158" t="s">
        <v>1568</v>
      </c>
      <c r="C158" t="str">
        <f t="shared" si="2"/>
        <v>LT KAUNAS02</v>
      </c>
      <c r="D158" t="s">
        <v>1569</v>
      </c>
      <c r="E158" t="s">
        <v>1570</v>
      </c>
      <c r="F158" t="s">
        <v>1571</v>
      </c>
      <c r="G158" t="s">
        <v>1224</v>
      </c>
      <c r="H158" t="s">
        <v>1225</v>
      </c>
      <c r="I158" t="s">
        <v>1233</v>
      </c>
      <c r="J158" t="s">
        <v>1318</v>
      </c>
      <c r="K158" t="s">
        <v>1318</v>
      </c>
    </row>
    <row r="159" spans="1:11" hidden="1" x14ac:dyDescent="0.25">
      <c r="A159" t="s">
        <v>1213</v>
      </c>
      <c r="B159" t="s">
        <v>1572</v>
      </c>
      <c r="C159" t="str">
        <f t="shared" si="2"/>
        <v>LT VILNIUS01</v>
      </c>
      <c r="D159" t="s">
        <v>1573</v>
      </c>
      <c r="E159" t="s">
        <v>1574</v>
      </c>
      <c r="F159" t="s">
        <v>1571</v>
      </c>
      <c r="G159" t="s">
        <v>1259</v>
      </c>
      <c r="H159" t="s">
        <v>1260</v>
      </c>
      <c r="I159" t="s">
        <v>1220</v>
      </c>
      <c r="J159">
        <v>25</v>
      </c>
      <c r="K159">
        <v>5</v>
      </c>
    </row>
    <row r="160" spans="1:11" hidden="1" x14ac:dyDescent="0.25">
      <c r="A160" t="s">
        <v>1213</v>
      </c>
      <c r="B160" t="s">
        <v>1572</v>
      </c>
      <c r="C160" t="str">
        <f t="shared" si="2"/>
        <v>LT VILNIUS01</v>
      </c>
      <c r="D160" t="s">
        <v>1573</v>
      </c>
      <c r="E160" t="s">
        <v>1574</v>
      </c>
      <c r="F160" t="s">
        <v>1571</v>
      </c>
      <c r="G160" t="s">
        <v>1409</v>
      </c>
      <c r="H160" t="s">
        <v>1410</v>
      </c>
      <c r="I160" t="s">
        <v>1220</v>
      </c>
      <c r="J160">
        <v>10</v>
      </c>
      <c r="K160">
        <v>2</v>
      </c>
    </row>
    <row r="161" spans="1:11" hidden="1" x14ac:dyDescent="0.25">
      <c r="A161" t="s">
        <v>1213</v>
      </c>
      <c r="B161" t="s">
        <v>1575</v>
      </c>
      <c r="C161" t="str">
        <f t="shared" si="2"/>
        <v>LV RIGA33</v>
      </c>
      <c r="D161" t="s">
        <v>1576</v>
      </c>
      <c r="E161" t="s">
        <v>1577</v>
      </c>
      <c r="F161" t="s">
        <v>1578</v>
      </c>
      <c r="G161" t="s">
        <v>1294</v>
      </c>
      <c r="H161" t="s">
        <v>1295</v>
      </c>
      <c r="I161" t="s">
        <v>1220</v>
      </c>
      <c r="J161">
        <v>10</v>
      </c>
      <c r="K161">
        <v>2</v>
      </c>
    </row>
    <row r="162" spans="1:11" hidden="1" x14ac:dyDescent="0.25">
      <c r="A162" t="s">
        <v>1213</v>
      </c>
      <c r="B162" t="s">
        <v>1575</v>
      </c>
      <c r="C162" t="str">
        <f t="shared" si="2"/>
        <v>LV RIGA33</v>
      </c>
      <c r="D162" t="s">
        <v>1576</v>
      </c>
      <c r="E162" t="s">
        <v>1577</v>
      </c>
      <c r="F162" t="s">
        <v>1578</v>
      </c>
      <c r="G162">
        <v>510</v>
      </c>
      <c r="H162" t="s">
        <v>1579</v>
      </c>
      <c r="I162" t="s">
        <v>1220</v>
      </c>
      <c r="J162">
        <v>10</v>
      </c>
      <c r="K162">
        <v>2</v>
      </c>
    </row>
    <row r="163" spans="1:11" hidden="1" x14ac:dyDescent="0.25">
      <c r="A163" t="s">
        <v>1213</v>
      </c>
      <c r="B163" t="s">
        <v>1580</v>
      </c>
      <c r="C163" t="str">
        <f t="shared" si="2"/>
        <v>MK SKOPJE01</v>
      </c>
      <c r="D163" t="s">
        <v>1581</v>
      </c>
      <c r="E163" t="s">
        <v>1582</v>
      </c>
      <c r="F163" t="s">
        <v>1583</v>
      </c>
      <c r="G163" t="s">
        <v>1224</v>
      </c>
      <c r="H163" t="s">
        <v>1225</v>
      </c>
      <c r="I163" t="s">
        <v>1233</v>
      </c>
      <c r="J163">
        <v>10</v>
      </c>
      <c r="K163">
        <v>2</v>
      </c>
    </row>
    <row r="164" spans="1:11" hidden="1" x14ac:dyDescent="0.25">
      <c r="A164" t="s">
        <v>1213</v>
      </c>
      <c r="B164" t="s">
        <v>1580</v>
      </c>
      <c r="C164" t="str">
        <f t="shared" si="2"/>
        <v>MK SKOPJE01</v>
      </c>
      <c r="D164" t="s">
        <v>1581</v>
      </c>
      <c r="E164" t="s">
        <v>1582</v>
      </c>
      <c r="F164" t="s">
        <v>1583</v>
      </c>
      <c r="G164" t="s">
        <v>1224</v>
      </c>
      <c r="H164" t="s">
        <v>1225</v>
      </c>
      <c r="I164" t="s">
        <v>1233</v>
      </c>
      <c r="J164">
        <v>10</v>
      </c>
      <c r="K164">
        <v>2</v>
      </c>
    </row>
    <row r="165" spans="1:11" hidden="1" x14ac:dyDescent="0.25">
      <c r="A165" t="s">
        <v>1213</v>
      </c>
      <c r="B165" t="s">
        <v>1584</v>
      </c>
      <c r="C165" t="str">
        <f t="shared" si="2"/>
        <v>MK SKOPJE04</v>
      </c>
      <c r="D165" t="s">
        <v>1585</v>
      </c>
      <c r="E165" t="s">
        <v>1582</v>
      </c>
      <c r="F165" t="s">
        <v>1586</v>
      </c>
      <c r="G165" t="s">
        <v>1311</v>
      </c>
      <c r="H165" t="s">
        <v>1312</v>
      </c>
      <c r="I165" t="s">
        <v>1239</v>
      </c>
      <c r="J165">
        <v>70</v>
      </c>
      <c r="K165">
        <v>14</v>
      </c>
    </row>
    <row r="166" spans="1:11" hidden="1" x14ac:dyDescent="0.25">
      <c r="A166" t="s">
        <v>1213</v>
      </c>
      <c r="B166" t="s">
        <v>1587</v>
      </c>
      <c r="C166" t="str">
        <f t="shared" si="2"/>
        <v>MK TETOVO02</v>
      </c>
      <c r="D166" t="s">
        <v>1588</v>
      </c>
      <c r="E166" t="s">
        <v>1589</v>
      </c>
      <c r="F166" t="s">
        <v>1586</v>
      </c>
      <c r="G166" t="s">
        <v>1224</v>
      </c>
      <c r="H166" t="s">
        <v>1225</v>
      </c>
      <c r="I166" t="s">
        <v>1220</v>
      </c>
      <c r="J166">
        <v>20</v>
      </c>
      <c r="K166">
        <v>2</v>
      </c>
    </row>
    <row r="167" spans="1:11" hidden="1" x14ac:dyDescent="0.25">
      <c r="A167" t="s">
        <v>1213</v>
      </c>
      <c r="B167" t="s">
        <v>1590</v>
      </c>
      <c r="C167" t="str">
        <f t="shared" si="2"/>
        <v>NL AMSTERD01</v>
      </c>
      <c r="D167" t="s">
        <v>1591</v>
      </c>
      <c r="E167" t="s">
        <v>1592</v>
      </c>
      <c r="F167" t="s">
        <v>1593</v>
      </c>
      <c r="G167" t="s">
        <v>1243</v>
      </c>
      <c r="H167" t="s">
        <v>1277</v>
      </c>
      <c r="I167" t="s">
        <v>1239</v>
      </c>
      <c r="J167">
        <v>10</v>
      </c>
      <c r="K167">
        <v>2</v>
      </c>
    </row>
    <row r="168" spans="1:11" hidden="1" x14ac:dyDescent="0.25">
      <c r="A168" t="s">
        <v>1213</v>
      </c>
      <c r="B168" t="s">
        <v>1590</v>
      </c>
      <c r="C168" t="str">
        <f t="shared" si="2"/>
        <v>NL AMSTERD01</v>
      </c>
      <c r="D168" t="s">
        <v>1591</v>
      </c>
      <c r="E168" t="s">
        <v>1592</v>
      </c>
      <c r="F168" t="s">
        <v>1593</v>
      </c>
      <c r="G168" t="s">
        <v>1280</v>
      </c>
      <c r="H168" t="s">
        <v>1281</v>
      </c>
      <c r="I168" t="s">
        <v>1239</v>
      </c>
      <c r="J168">
        <v>5</v>
      </c>
      <c r="K168">
        <v>1</v>
      </c>
    </row>
    <row r="169" spans="1:11" hidden="1" x14ac:dyDescent="0.25">
      <c r="A169" t="s">
        <v>1213</v>
      </c>
      <c r="B169" t="s">
        <v>1594</v>
      </c>
      <c r="C169" t="str">
        <f t="shared" si="2"/>
        <v>NL GRONING01</v>
      </c>
      <c r="D169" t="s">
        <v>1595</v>
      </c>
      <c r="E169" t="s">
        <v>1596</v>
      </c>
      <c r="F169" t="s">
        <v>1597</v>
      </c>
      <c r="G169" t="s">
        <v>1224</v>
      </c>
      <c r="H169" t="s">
        <v>1225</v>
      </c>
      <c r="I169" t="s">
        <v>1220</v>
      </c>
      <c r="J169">
        <v>10</v>
      </c>
      <c r="K169">
        <v>1</v>
      </c>
    </row>
    <row r="170" spans="1:11" hidden="1" x14ac:dyDescent="0.25">
      <c r="A170" t="s">
        <v>1213</v>
      </c>
      <c r="B170" t="s">
        <v>1598</v>
      </c>
      <c r="C170" t="str">
        <f t="shared" si="2"/>
        <v>P ACORES01</v>
      </c>
      <c r="D170" t="s">
        <v>1599</v>
      </c>
      <c r="E170" t="s">
        <v>1600</v>
      </c>
      <c r="F170" t="s">
        <v>1601</v>
      </c>
      <c r="G170" t="s">
        <v>1280</v>
      </c>
      <c r="H170" t="s">
        <v>1281</v>
      </c>
      <c r="I170" t="s">
        <v>1239</v>
      </c>
      <c r="J170">
        <v>10</v>
      </c>
      <c r="K170">
        <v>2</v>
      </c>
    </row>
    <row r="171" spans="1:11" hidden="1" x14ac:dyDescent="0.25">
      <c r="A171" t="s">
        <v>1213</v>
      </c>
      <c r="B171" t="s">
        <v>1602</v>
      </c>
      <c r="C171" t="str">
        <f t="shared" si="2"/>
        <v>P FARO02</v>
      </c>
      <c r="D171" t="s">
        <v>1603</v>
      </c>
      <c r="E171" t="s">
        <v>1604</v>
      </c>
      <c r="F171" t="s">
        <v>1601</v>
      </c>
      <c r="G171" t="s">
        <v>1280</v>
      </c>
      <c r="H171" t="s">
        <v>1281</v>
      </c>
      <c r="I171" t="s">
        <v>1233</v>
      </c>
      <c r="J171">
        <v>27</v>
      </c>
      <c r="K171">
        <v>3</v>
      </c>
    </row>
    <row r="172" spans="1:11" hidden="1" x14ac:dyDescent="0.25">
      <c r="A172" t="s">
        <v>1213</v>
      </c>
      <c r="B172" t="s">
        <v>1605</v>
      </c>
      <c r="C172" t="str">
        <f t="shared" si="2"/>
        <v>P LISBOA03</v>
      </c>
      <c r="D172" t="s">
        <v>1606</v>
      </c>
      <c r="E172" t="s">
        <v>1607</v>
      </c>
      <c r="F172" t="s">
        <v>1601</v>
      </c>
      <c r="G172" t="s">
        <v>1280</v>
      </c>
      <c r="H172" t="s">
        <v>1281</v>
      </c>
      <c r="I172" t="s">
        <v>1220</v>
      </c>
      <c r="J172">
        <v>15</v>
      </c>
      <c r="K172">
        <v>3</v>
      </c>
    </row>
    <row r="173" spans="1:11" hidden="1" x14ac:dyDescent="0.25">
      <c r="A173" t="s">
        <v>1213</v>
      </c>
      <c r="B173" t="s">
        <v>1605</v>
      </c>
      <c r="C173" t="str">
        <f t="shared" si="2"/>
        <v>P LISBOA03</v>
      </c>
      <c r="D173" t="s">
        <v>1606</v>
      </c>
      <c r="E173" t="s">
        <v>1607</v>
      </c>
      <c r="F173" t="s">
        <v>1601</v>
      </c>
      <c r="G173" t="s">
        <v>1294</v>
      </c>
      <c r="H173" t="s">
        <v>1295</v>
      </c>
      <c r="I173" t="s">
        <v>1233</v>
      </c>
      <c r="J173">
        <v>5</v>
      </c>
      <c r="K173">
        <v>1</v>
      </c>
    </row>
    <row r="174" spans="1:11" hidden="1" x14ac:dyDescent="0.25">
      <c r="A174" t="s">
        <v>1213</v>
      </c>
      <c r="B174" t="s">
        <v>1608</v>
      </c>
      <c r="C174" t="str">
        <f t="shared" si="2"/>
        <v>P LISBOA07</v>
      </c>
      <c r="D174" t="s">
        <v>1609</v>
      </c>
      <c r="E174" t="s">
        <v>1607</v>
      </c>
      <c r="F174" t="s">
        <v>1610</v>
      </c>
      <c r="G174" t="s">
        <v>1294</v>
      </c>
      <c r="H174" t="s">
        <v>1295</v>
      </c>
      <c r="I174" t="s">
        <v>1220</v>
      </c>
      <c r="J174">
        <v>10</v>
      </c>
      <c r="K174">
        <v>2</v>
      </c>
    </row>
    <row r="175" spans="1:11" hidden="1" x14ac:dyDescent="0.25">
      <c r="A175" t="s">
        <v>1213</v>
      </c>
      <c r="B175" t="s">
        <v>1611</v>
      </c>
      <c r="C175" t="str">
        <f t="shared" si="2"/>
        <v>P LISBOA109</v>
      </c>
      <c r="D175" t="s">
        <v>1612</v>
      </c>
      <c r="E175" t="s">
        <v>1613</v>
      </c>
      <c r="F175" t="s">
        <v>1601</v>
      </c>
      <c r="G175" t="s">
        <v>1224</v>
      </c>
      <c r="H175" t="s">
        <v>1225</v>
      </c>
      <c r="I175" t="s">
        <v>1220</v>
      </c>
      <c r="J175">
        <v>10</v>
      </c>
      <c r="K175">
        <v>2</v>
      </c>
    </row>
    <row r="176" spans="1:11" hidden="1" x14ac:dyDescent="0.25">
      <c r="A176" t="s">
        <v>1213</v>
      </c>
      <c r="B176" t="s">
        <v>1611</v>
      </c>
      <c r="C176" t="str">
        <f t="shared" si="2"/>
        <v>P LISBOA109</v>
      </c>
      <c r="D176" t="s">
        <v>1612</v>
      </c>
      <c r="E176" t="s">
        <v>1607</v>
      </c>
      <c r="F176" t="s">
        <v>1601</v>
      </c>
      <c r="G176" t="s">
        <v>1280</v>
      </c>
      <c r="H176" t="s">
        <v>1281</v>
      </c>
      <c r="I176" t="s">
        <v>1220</v>
      </c>
      <c r="J176">
        <v>20</v>
      </c>
      <c r="K176">
        <v>4</v>
      </c>
    </row>
    <row r="177" spans="1:11" hidden="1" x14ac:dyDescent="0.25">
      <c r="A177" t="s">
        <v>1213</v>
      </c>
      <c r="B177" t="s">
        <v>1611</v>
      </c>
      <c r="C177" t="str">
        <f t="shared" si="2"/>
        <v>P LISBOA109</v>
      </c>
      <c r="D177" t="s">
        <v>1614</v>
      </c>
      <c r="E177" t="s">
        <v>1607</v>
      </c>
      <c r="F177" t="s">
        <v>1601</v>
      </c>
      <c r="G177" t="s">
        <v>1243</v>
      </c>
      <c r="H177" t="s">
        <v>1277</v>
      </c>
      <c r="I177" t="s">
        <v>1220</v>
      </c>
      <c r="J177">
        <v>10</v>
      </c>
      <c r="K177">
        <v>2</v>
      </c>
    </row>
    <row r="178" spans="1:11" hidden="1" x14ac:dyDescent="0.25">
      <c r="A178" t="s">
        <v>1213</v>
      </c>
      <c r="B178" t="s">
        <v>1615</v>
      </c>
      <c r="C178" t="str">
        <f t="shared" si="2"/>
        <v>P MONTE-D02</v>
      </c>
      <c r="D178" t="s">
        <v>1616</v>
      </c>
      <c r="E178" t="s">
        <v>1617</v>
      </c>
      <c r="F178" t="s">
        <v>1601</v>
      </c>
      <c r="G178" t="s">
        <v>1243</v>
      </c>
      <c r="H178" t="s">
        <v>1277</v>
      </c>
      <c r="I178" t="s">
        <v>1220</v>
      </c>
      <c r="J178">
        <v>10</v>
      </c>
      <c r="K178">
        <v>2</v>
      </c>
    </row>
    <row r="179" spans="1:11" hidden="1" x14ac:dyDescent="0.25">
      <c r="A179" t="s">
        <v>1213</v>
      </c>
      <c r="B179" t="s">
        <v>1618</v>
      </c>
      <c r="C179" t="str">
        <f t="shared" si="2"/>
        <v>PL BIELSKO02</v>
      </c>
      <c r="D179" t="s">
        <v>1619</v>
      </c>
      <c r="E179" t="s">
        <v>1620</v>
      </c>
      <c r="F179" t="s">
        <v>1621</v>
      </c>
      <c r="G179" t="s">
        <v>1224</v>
      </c>
      <c r="H179" t="s">
        <v>1225</v>
      </c>
      <c r="I179" t="s">
        <v>1220</v>
      </c>
      <c r="J179">
        <v>25</v>
      </c>
      <c r="K179">
        <v>5</v>
      </c>
    </row>
    <row r="180" spans="1:11" hidden="1" x14ac:dyDescent="0.25">
      <c r="A180" t="s">
        <v>1213</v>
      </c>
      <c r="B180" t="s">
        <v>1618</v>
      </c>
      <c r="C180" t="str">
        <f t="shared" si="2"/>
        <v>PL BIELSKO02</v>
      </c>
      <c r="D180" t="s">
        <v>1619</v>
      </c>
      <c r="E180" t="s">
        <v>1620</v>
      </c>
      <c r="F180" t="s">
        <v>1621</v>
      </c>
      <c r="G180" t="s">
        <v>1294</v>
      </c>
      <c r="H180" t="s">
        <v>1295</v>
      </c>
      <c r="I180" t="s">
        <v>1220</v>
      </c>
      <c r="J180">
        <v>15</v>
      </c>
      <c r="K180">
        <v>3</v>
      </c>
    </row>
    <row r="181" spans="1:11" hidden="1" x14ac:dyDescent="0.25">
      <c r="A181" t="s">
        <v>1213</v>
      </c>
      <c r="B181" t="s">
        <v>1622</v>
      </c>
      <c r="C181" t="str">
        <f t="shared" si="2"/>
        <v>PL KATOWIC01</v>
      </c>
      <c r="D181" t="s">
        <v>1623</v>
      </c>
      <c r="E181" t="s">
        <v>1624</v>
      </c>
      <c r="F181" t="s">
        <v>1621</v>
      </c>
      <c r="G181" t="s">
        <v>1224</v>
      </c>
      <c r="H181" t="s">
        <v>1225</v>
      </c>
      <c r="I181" t="s">
        <v>1220</v>
      </c>
      <c r="J181">
        <v>5</v>
      </c>
      <c r="K181">
        <v>1</v>
      </c>
    </row>
    <row r="182" spans="1:11" hidden="1" x14ac:dyDescent="0.25">
      <c r="A182" t="s">
        <v>1213</v>
      </c>
      <c r="B182" t="s">
        <v>1625</v>
      </c>
      <c r="C182" t="str">
        <f t="shared" si="2"/>
        <v>PL KRAKOW01</v>
      </c>
      <c r="D182" t="s">
        <v>1626</v>
      </c>
      <c r="E182" t="s">
        <v>1627</v>
      </c>
      <c r="F182" t="s">
        <v>1621</v>
      </c>
      <c r="G182" t="s">
        <v>1243</v>
      </c>
      <c r="H182" t="s">
        <v>1277</v>
      </c>
      <c r="I182" t="s">
        <v>1220</v>
      </c>
      <c r="J182">
        <v>10</v>
      </c>
      <c r="K182">
        <v>2</v>
      </c>
    </row>
    <row r="183" spans="1:11" hidden="1" x14ac:dyDescent="0.25">
      <c r="A183" t="s">
        <v>1213</v>
      </c>
      <c r="B183" t="s">
        <v>1625</v>
      </c>
      <c r="C183" t="str">
        <f t="shared" si="2"/>
        <v>PL KRAKOW01</v>
      </c>
      <c r="D183" t="s">
        <v>1628</v>
      </c>
      <c r="E183" t="s">
        <v>1629</v>
      </c>
      <c r="F183" t="s">
        <v>1621</v>
      </c>
      <c r="G183" t="s">
        <v>1280</v>
      </c>
      <c r="H183" t="s">
        <v>1281</v>
      </c>
      <c r="I183" t="s">
        <v>1233</v>
      </c>
      <c r="J183">
        <v>10</v>
      </c>
      <c r="K183">
        <v>2</v>
      </c>
    </row>
    <row r="184" spans="1:11" hidden="1" x14ac:dyDescent="0.25">
      <c r="A184" t="s">
        <v>1213</v>
      </c>
      <c r="B184" t="s">
        <v>1625</v>
      </c>
      <c r="C184" t="str">
        <f t="shared" si="2"/>
        <v>PL KRAKOW01</v>
      </c>
      <c r="D184" t="s">
        <v>1626</v>
      </c>
      <c r="E184" t="s">
        <v>1629</v>
      </c>
      <c r="F184" t="s">
        <v>1621</v>
      </c>
      <c r="G184" t="s">
        <v>1228</v>
      </c>
      <c r="H184" t="s">
        <v>1229</v>
      </c>
      <c r="I184" t="s">
        <v>1233</v>
      </c>
      <c r="J184">
        <v>10</v>
      </c>
      <c r="K184">
        <v>2</v>
      </c>
    </row>
    <row r="185" spans="1:11" hidden="1" x14ac:dyDescent="0.25">
      <c r="A185" t="s">
        <v>1213</v>
      </c>
      <c r="B185" t="s">
        <v>1630</v>
      </c>
      <c r="C185" t="str">
        <f t="shared" si="2"/>
        <v>PL KRAKOW17</v>
      </c>
      <c r="D185" t="s">
        <v>1631</v>
      </c>
      <c r="E185" t="s">
        <v>1627</v>
      </c>
      <c r="F185" t="s">
        <v>1621</v>
      </c>
      <c r="G185" t="s">
        <v>1272</v>
      </c>
      <c r="H185" t="s">
        <v>1273</v>
      </c>
      <c r="I185" t="s">
        <v>1220</v>
      </c>
      <c r="J185">
        <v>5</v>
      </c>
      <c r="K185">
        <v>1</v>
      </c>
    </row>
    <row r="186" spans="1:11" hidden="1" x14ac:dyDescent="0.25">
      <c r="A186" t="s">
        <v>1213</v>
      </c>
      <c r="B186" t="s">
        <v>1630</v>
      </c>
      <c r="C186" t="str">
        <f t="shared" si="2"/>
        <v>PL KRAKOW17</v>
      </c>
      <c r="D186" t="s">
        <v>1631</v>
      </c>
      <c r="E186" t="s">
        <v>1627</v>
      </c>
      <c r="F186" t="s">
        <v>1621</v>
      </c>
      <c r="G186" t="s">
        <v>1243</v>
      </c>
      <c r="H186" t="s">
        <v>1277</v>
      </c>
      <c r="I186" t="s">
        <v>1220</v>
      </c>
      <c r="J186">
        <v>10</v>
      </c>
      <c r="K186">
        <v>2</v>
      </c>
    </row>
    <row r="187" spans="1:11" hidden="1" x14ac:dyDescent="0.25">
      <c r="A187" t="s">
        <v>1213</v>
      </c>
      <c r="B187" t="s">
        <v>1632</v>
      </c>
      <c r="C187" t="str">
        <f t="shared" si="2"/>
        <v>PL LODZ01</v>
      </c>
      <c r="D187" t="s">
        <v>1633</v>
      </c>
      <c r="E187" t="s">
        <v>1634</v>
      </c>
      <c r="F187" t="s">
        <v>1621</v>
      </c>
      <c r="G187" t="s">
        <v>1224</v>
      </c>
      <c r="H187" t="s">
        <v>1225</v>
      </c>
      <c r="I187" t="s">
        <v>1233</v>
      </c>
      <c r="J187">
        <v>15</v>
      </c>
      <c r="K187">
        <v>3</v>
      </c>
    </row>
    <row r="188" spans="1:11" hidden="1" x14ac:dyDescent="0.25">
      <c r="A188" t="s">
        <v>1213</v>
      </c>
      <c r="B188" t="s">
        <v>1635</v>
      </c>
      <c r="C188" t="str">
        <f t="shared" si="2"/>
        <v>PL LUBLIN01</v>
      </c>
      <c r="D188" t="s">
        <v>1636</v>
      </c>
      <c r="E188" t="s">
        <v>1637</v>
      </c>
      <c r="F188" t="s">
        <v>1621</v>
      </c>
      <c r="G188" t="s">
        <v>1294</v>
      </c>
      <c r="H188" t="s">
        <v>1295</v>
      </c>
      <c r="I188" t="s">
        <v>1233</v>
      </c>
      <c r="J188">
        <v>10</v>
      </c>
      <c r="K188">
        <v>2</v>
      </c>
    </row>
    <row r="189" spans="1:11" hidden="1" x14ac:dyDescent="0.25">
      <c r="A189" t="s">
        <v>1213</v>
      </c>
      <c r="B189" t="s">
        <v>1635</v>
      </c>
      <c r="C189" t="str">
        <f t="shared" si="2"/>
        <v>PL LUBLIN01</v>
      </c>
      <c r="D189" t="s">
        <v>1636</v>
      </c>
      <c r="E189" t="s">
        <v>1637</v>
      </c>
      <c r="F189" t="s">
        <v>1621</v>
      </c>
      <c r="G189" t="s">
        <v>1248</v>
      </c>
      <c r="H189" t="s">
        <v>1249</v>
      </c>
      <c r="I189" t="s">
        <v>1220</v>
      </c>
      <c r="J189">
        <v>10</v>
      </c>
      <c r="K189">
        <v>2</v>
      </c>
    </row>
    <row r="190" spans="1:11" hidden="1" x14ac:dyDescent="0.25">
      <c r="A190" t="s">
        <v>1213</v>
      </c>
      <c r="B190" t="s">
        <v>1635</v>
      </c>
      <c r="C190" t="str">
        <f t="shared" si="2"/>
        <v>PL LUBLIN01</v>
      </c>
      <c r="D190" t="s">
        <v>1636</v>
      </c>
      <c r="E190" t="s">
        <v>1637</v>
      </c>
      <c r="F190" t="s">
        <v>1621</v>
      </c>
      <c r="G190" t="s">
        <v>1243</v>
      </c>
      <c r="H190" t="s">
        <v>1277</v>
      </c>
      <c r="I190" t="s">
        <v>1220</v>
      </c>
      <c r="J190" t="s">
        <v>1318</v>
      </c>
      <c r="K190" t="s">
        <v>1318</v>
      </c>
    </row>
    <row r="191" spans="1:11" hidden="1" x14ac:dyDescent="0.25">
      <c r="A191" t="s">
        <v>1213</v>
      </c>
      <c r="B191" t="s">
        <v>1638</v>
      </c>
      <c r="C191" t="str">
        <f t="shared" si="2"/>
        <v>PL OPOLE01</v>
      </c>
      <c r="D191" t="s">
        <v>1639</v>
      </c>
      <c r="E191" t="s">
        <v>1640</v>
      </c>
      <c r="F191" t="s">
        <v>1621</v>
      </c>
      <c r="G191" t="s">
        <v>1465</v>
      </c>
      <c r="H191" t="s">
        <v>1466</v>
      </c>
      <c r="I191" t="s">
        <v>1220</v>
      </c>
      <c r="J191">
        <v>10</v>
      </c>
      <c r="K191">
        <v>2</v>
      </c>
    </row>
    <row r="192" spans="1:11" hidden="1" x14ac:dyDescent="0.25">
      <c r="A192" t="s">
        <v>1213</v>
      </c>
      <c r="B192" t="s">
        <v>1641</v>
      </c>
      <c r="C192" t="str">
        <f t="shared" si="2"/>
        <v>PL POZNAN01</v>
      </c>
      <c r="D192" t="s">
        <v>1642</v>
      </c>
      <c r="E192" t="s">
        <v>1643</v>
      </c>
      <c r="F192" t="s">
        <v>1621</v>
      </c>
      <c r="G192" t="s">
        <v>1280</v>
      </c>
      <c r="H192" t="s">
        <v>1281</v>
      </c>
      <c r="I192" t="s">
        <v>1220</v>
      </c>
      <c r="J192" t="s">
        <v>1318</v>
      </c>
      <c r="K192" t="s">
        <v>1318</v>
      </c>
    </row>
    <row r="193" spans="1:11" hidden="1" x14ac:dyDescent="0.25">
      <c r="A193" t="s">
        <v>1213</v>
      </c>
      <c r="B193" t="s">
        <v>1641</v>
      </c>
      <c r="C193" t="str">
        <f t="shared" si="2"/>
        <v>PL POZNAN01</v>
      </c>
      <c r="D193" t="s">
        <v>1642</v>
      </c>
      <c r="E193" t="s">
        <v>1643</v>
      </c>
      <c r="F193" t="s">
        <v>1621</v>
      </c>
      <c r="G193" t="s">
        <v>1224</v>
      </c>
      <c r="H193" t="s">
        <v>1225</v>
      </c>
      <c r="I193" t="s">
        <v>1233</v>
      </c>
      <c r="J193">
        <v>10</v>
      </c>
      <c r="K193">
        <v>2</v>
      </c>
    </row>
    <row r="194" spans="1:11" hidden="1" x14ac:dyDescent="0.25">
      <c r="A194" t="s">
        <v>1213</v>
      </c>
      <c r="B194" t="s">
        <v>1644</v>
      </c>
      <c r="C194" t="str">
        <f t="shared" si="2"/>
        <v>PL POZNAN16</v>
      </c>
      <c r="D194" t="s">
        <v>1645</v>
      </c>
      <c r="E194" t="s">
        <v>1643</v>
      </c>
      <c r="F194" t="s">
        <v>1621</v>
      </c>
      <c r="G194" t="s">
        <v>1248</v>
      </c>
      <c r="H194" t="s">
        <v>1249</v>
      </c>
      <c r="I194" t="s">
        <v>1220</v>
      </c>
      <c r="J194">
        <v>10</v>
      </c>
      <c r="K194">
        <v>2</v>
      </c>
    </row>
    <row r="195" spans="1:11" hidden="1" x14ac:dyDescent="0.25">
      <c r="A195" t="s">
        <v>1213</v>
      </c>
      <c r="B195" t="s">
        <v>1644</v>
      </c>
      <c r="C195" t="str">
        <f t="shared" ref="C195:C236" si="3">TRIM(B195)</f>
        <v>PL POZNAN16</v>
      </c>
      <c r="D195" t="s">
        <v>1645</v>
      </c>
      <c r="E195" t="s">
        <v>1643</v>
      </c>
      <c r="F195" t="s">
        <v>1621</v>
      </c>
      <c r="G195" t="s">
        <v>1243</v>
      </c>
      <c r="H195" t="s">
        <v>1277</v>
      </c>
      <c r="I195" t="s">
        <v>1220</v>
      </c>
      <c r="J195">
        <v>10</v>
      </c>
      <c r="K195">
        <v>2</v>
      </c>
    </row>
    <row r="196" spans="1:11" hidden="1" x14ac:dyDescent="0.25">
      <c r="A196" t="s">
        <v>1213</v>
      </c>
      <c r="B196" t="s">
        <v>1646</v>
      </c>
      <c r="C196" t="str">
        <f t="shared" si="3"/>
        <v>PL TORUN01</v>
      </c>
      <c r="D196" t="s">
        <v>1647</v>
      </c>
      <c r="E196" t="s">
        <v>1648</v>
      </c>
      <c r="F196" t="s">
        <v>1621</v>
      </c>
      <c r="G196" t="s">
        <v>1218</v>
      </c>
      <c r="H196" t="s">
        <v>1219</v>
      </c>
      <c r="I196" t="s">
        <v>1220</v>
      </c>
      <c r="J196">
        <v>10</v>
      </c>
      <c r="K196">
        <v>2</v>
      </c>
    </row>
    <row r="197" spans="1:11" hidden="1" x14ac:dyDescent="0.25">
      <c r="A197" t="s">
        <v>1213</v>
      </c>
      <c r="B197" t="s">
        <v>1646</v>
      </c>
      <c r="C197" t="str">
        <f t="shared" si="3"/>
        <v>PL TORUN01</v>
      </c>
      <c r="D197" t="s">
        <v>1647</v>
      </c>
      <c r="E197" t="s">
        <v>1648</v>
      </c>
      <c r="F197" t="s">
        <v>1621</v>
      </c>
      <c r="G197" t="s">
        <v>1280</v>
      </c>
      <c r="H197" t="s">
        <v>1281</v>
      </c>
      <c r="I197" t="s">
        <v>1220</v>
      </c>
      <c r="J197">
        <v>15</v>
      </c>
      <c r="K197">
        <v>3</v>
      </c>
    </row>
    <row r="198" spans="1:11" hidden="1" x14ac:dyDescent="0.25">
      <c r="A198" t="s">
        <v>1213</v>
      </c>
      <c r="B198" t="s">
        <v>1649</v>
      </c>
      <c r="C198" t="str">
        <f t="shared" si="3"/>
        <v>PL WARSZAW35</v>
      </c>
      <c r="D198" t="s">
        <v>1650</v>
      </c>
      <c r="E198" t="s">
        <v>1651</v>
      </c>
      <c r="F198" t="s">
        <v>1621</v>
      </c>
      <c r="G198" t="s">
        <v>1465</v>
      </c>
      <c r="H198" t="s">
        <v>1466</v>
      </c>
      <c r="I198" t="s">
        <v>1233</v>
      </c>
      <c r="J198">
        <v>10</v>
      </c>
      <c r="K198">
        <v>2</v>
      </c>
    </row>
    <row r="199" spans="1:11" hidden="1" x14ac:dyDescent="0.25">
      <c r="A199" t="s">
        <v>1213</v>
      </c>
      <c r="B199" t="s">
        <v>1652</v>
      </c>
      <c r="C199" t="str">
        <f t="shared" si="3"/>
        <v>PL WROCLAW01</v>
      </c>
      <c r="D199" t="s">
        <v>1653</v>
      </c>
      <c r="E199" t="s">
        <v>1654</v>
      </c>
      <c r="F199" t="s">
        <v>1621</v>
      </c>
      <c r="G199" t="s">
        <v>1224</v>
      </c>
      <c r="H199" t="s">
        <v>1225</v>
      </c>
      <c r="I199" t="s">
        <v>1233</v>
      </c>
      <c r="J199">
        <v>20</v>
      </c>
      <c r="K199">
        <v>2</v>
      </c>
    </row>
    <row r="200" spans="1:11" hidden="1" x14ac:dyDescent="0.25">
      <c r="A200" t="s">
        <v>1213</v>
      </c>
      <c r="B200" t="s">
        <v>1655</v>
      </c>
      <c r="C200" t="str">
        <f t="shared" si="3"/>
        <v>RO BRASOV01</v>
      </c>
      <c r="D200" t="s">
        <v>1656</v>
      </c>
      <c r="E200" t="s">
        <v>1657</v>
      </c>
      <c r="F200" t="s">
        <v>1658</v>
      </c>
      <c r="G200" t="s">
        <v>1272</v>
      </c>
      <c r="H200" t="s">
        <v>1273</v>
      </c>
      <c r="I200" t="s">
        <v>1220</v>
      </c>
      <c r="J200">
        <v>10</v>
      </c>
      <c r="K200">
        <v>2</v>
      </c>
    </row>
    <row r="201" spans="1:11" hidden="1" x14ac:dyDescent="0.25">
      <c r="A201" t="s">
        <v>1213</v>
      </c>
      <c r="B201" t="s">
        <v>1659</v>
      </c>
      <c r="C201" t="str">
        <f t="shared" si="3"/>
        <v>RO TIMISOA01</v>
      </c>
      <c r="D201" t="s">
        <v>1660</v>
      </c>
      <c r="E201" t="s">
        <v>1661</v>
      </c>
      <c r="F201" t="s">
        <v>1658</v>
      </c>
      <c r="G201" t="s">
        <v>1224</v>
      </c>
      <c r="H201" t="s">
        <v>1225</v>
      </c>
      <c r="I201" t="s">
        <v>1220</v>
      </c>
      <c r="J201">
        <v>20</v>
      </c>
      <c r="K201">
        <v>2</v>
      </c>
    </row>
    <row r="202" spans="1:11" hidden="1" x14ac:dyDescent="0.25">
      <c r="A202" t="s">
        <v>1213</v>
      </c>
      <c r="B202" t="s">
        <v>1662</v>
      </c>
      <c r="C202" t="str">
        <f t="shared" si="3"/>
        <v>RO TIMISOA04</v>
      </c>
      <c r="D202" t="s">
        <v>1663</v>
      </c>
      <c r="E202" t="s">
        <v>1661</v>
      </c>
      <c r="F202" t="s">
        <v>1658</v>
      </c>
      <c r="G202" t="s">
        <v>1259</v>
      </c>
      <c r="H202" t="s">
        <v>1260</v>
      </c>
      <c r="I202" t="s">
        <v>1239</v>
      </c>
      <c r="J202">
        <v>12</v>
      </c>
      <c r="K202">
        <v>2</v>
      </c>
    </row>
    <row r="203" spans="1:11" hidden="1" x14ac:dyDescent="0.25">
      <c r="A203" t="s">
        <v>1213</v>
      </c>
      <c r="B203" t="s">
        <v>1664</v>
      </c>
      <c r="C203" t="str">
        <f t="shared" si="3"/>
        <v>RS BELGRAD02</v>
      </c>
      <c r="D203" t="s">
        <v>1665</v>
      </c>
      <c r="E203" t="s">
        <v>1666</v>
      </c>
      <c r="F203" t="s">
        <v>1667</v>
      </c>
      <c r="G203" t="s">
        <v>1259</v>
      </c>
      <c r="H203" t="s">
        <v>1260</v>
      </c>
      <c r="I203" t="s">
        <v>1233</v>
      </c>
      <c r="J203">
        <v>10</v>
      </c>
      <c r="K203">
        <v>2</v>
      </c>
    </row>
    <row r="204" spans="1:11" hidden="1" x14ac:dyDescent="0.25">
      <c r="A204" t="s">
        <v>1213</v>
      </c>
      <c r="B204" t="s">
        <v>1668</v>
      </c>
      <c r="C204" t="str">
        <f t="shared" si="3"/>
        <v>RS KRAGUJE01</v>
      </c>
      <c r="D204" t="s">
        <v>1669</v>
      </c>
      <c r="E204" t="s">
        <v>1670</v>
      </c>
      <c r="F204" t="s">
        <v>1667</v>
      </c>
      <c r="G204" t="s">
        <v>1248</v>
      </c>
      <c r="H204" t="s">
        <v>1249</v>
      </c>
      <c r="I204" t="s">
        <v>1233</v>
      </c>
      <c r="J204">
        <v>50</v>
      </c>
      <c r="K204">
        <v>10</v>
      </c>
    </row>
    <row r="205" spans="1:11" hidden="1" x14ac:dyDescent="0.25">
      <c r="A205" t="s">
        <v>1213</v>
      </c>
      <c r="B205" t="s">
        <v>1671</v>
      </c>
      <c r="C205" t="str">
        <f t="shared" si="3"/>
        <v>RS NIS01</v>
      </c>
      <c r="D205" t="s">
        <v>1672</v>
      </c>
      <c r="E205" t="s">
        <v>1673</v>
      </c>
      <c r="F205" t="s">
        <v>1667</v>
      </c>
      <c r="G205" t="s">
        <v>1409</v>
      </c>
      <c r="H205" t="s">
        <v>1410</v>
      </c>
      <c r="I205" t="s">
        <v>1233</v>
      </c>
      <c r="J205">
        <v>10</v>
      </c>
      <c r="K205">
        <v>2</v>
      </c>
    </row>
    <row r="206" spans="1:11" hidden="1" x14ac:dyDescent="0.25">
      <c r="A206" t="s">
        <v>1213</v>
      </c>
      <c r="B206" t="s">
        <v>1674</v>
      </c>
      <c r="C206" t="str">
        <f t="shared" si="3"/>
        <v>RS NOVISAD02</v>
      </c>
      <c r="D206" t="s">
        <v>1675</v>
      </c>
      <c r="E206" t="s">
        <v>1676</v>
      </c>
      <c r="F206" t="s">
        <v>1667</v>
      </c>
      <c r="G206" t="s">
        <v>1409</v>
      </c>
      <c r="H206" t="s">
        <v>1410</v>
      </c>
      <c r="I206" t="s">
        <v>1220</v>
      </c>
      <c r="J206">
        <v>10</v>
      </c>
      <c r="K206">
        <v>2</v>
      </c>
    </row>
    <row r="207" spans="1:11" hidden="1" x14ac:dyDescent="0.25">
      <c r="A207" t="s">
        <v>1213</v>
      </c>
      <c r="B207" t="s">
        <v>1674</v>
      </c>
      <c r="C207" t="str">
        <f t="shared" si="3"/>
        <v>RS NOVISAD02</v>
      </c>
      <c r="D207" t="s">
        <v>1675</v>
      </c>
      <c r="E207" t="s">
        <v>1676</v>
      </c>
      <c r="F207" t="s">
        <v>1667</v>
      </c>
      <c r="G207" t="s">
        <v>1259</v>
      </c>
      <c r="H207" t="s">
        <v>1260</v>
      </c>
      <c r="I207" t="s">
        <v>1220</v>
      </c>
      <c r="J207">
        <v>10</v>
      </c>
      <c r="K207">
        <v>2</v>
      </c>
    </row>
    <row r="208" spans="1:11" hidden="1" x14ac:dyDescent="0.25">
      <c r="A208" t="s">
        <v>1213</v>
      </c>
      <c r="B208" t="s">
        <v>1677</v>
      </c>
      <c r="C208" t="str">
        <f t="shared" si="3"/>
        <v>S MIDSWED01</v>
      </c>
      <c r="D208" t="s">
        <v>1678</v>
      </c>
      <c r="E208" t="s">
        <v>1679</v>
      </c>
      <c r="F208" t="s">
        <v>1680</v>
      </c>
      <c r="G208" t="s">
        <v>1224</v>
      </c>
      <c r="H208" t="s">
        <v>1225</v>
      </c>
      <c r="I208" t="s">
        <v>1239</v>
      </c>
      <c r="J208">
        <v>10</v>
      </c>
      <c r="K208">
        <v>2</v>
      </c>
    </row>
    <row r="209" spans="1:11" hidden="1" x14ac:dyDescent="0.25">
      <c r="A209" t="s">
        <v>1213</v>
      </c>
      <c r="B209" t="s">
        <v>1681</v>
      </c>
      <c r="C209" t="str">
        <f t="shared" si="3"/>
        <v>SK BANSKA01</v>
      </c>
      <c r="D209" t="s">
        <v>1682</v>
      </c>
      <c r="E209" t="s">
        <v>1683</v>
      </c>
      <c r="F209" t="s">
        <v>1684</v>
      </c>
      <c r="G209" t="s">
        <v>1280</v>
      </c>
      <c r="H209" t="s">
        <v>1281</v>
      </c>
      <c r="I209" t="s">
        <v>1220</v>
      </c>
      <c r="J209">
        <v>15</v>
      </c>
      <c r="K209">
        <v>3</v>
      </c>
    </row>
    <row r="210" spans="1:11" hidden="1" x14ac:dyDescent="0.25">
      <c r="A210" t="s">
        <v>1213</v>
      </c>
      <c r="B210" t="s">
        <v>1685</v>
      </c>
      <c r="C210" t="str">
        <f t="shared" si="3"/>
        <v>SK BRATISL02</v>
      </c>
      <c r="D210" t="s">
        <v>1686</v>
      </c>
      <c r="E210" t="s">
        <v>1687</v>
      </c>
      <c r="F210" t="s">
        <v>1684</v>
      </c>
      <c r="G210" t="s">
        <v>1224</v>
      </c>
      <c r="H210" t="s">
        <v>1225</v>
      </c>
      <c r="I210" t="s">
        <v>1220</v>
      </c>
      <c r="J210">
        <v>10</v>
      </c>
      <c r="K210">
        <v>2</v>
      </c>
    </row>
    <row r="211" spans="1:11" hidden="1" x14ac:dyDescent="0.25">
      <c r="A211" t="s">
        <v>1213</v>
      </c>
      <c r="B211" t="s">
        <v>1685</v>
      </c>
      <c r="C211" t="str">
        <f t="shared" si="3"/>
        <v>SK BRATISL02</v>
      </c>
      <c r="D211" t="s">
        <v>1686</v>
      </c>
      <c r="E211" t="s">
        <v>1687</v>
      </c>
      <c r="F211" t="s">
        <v>1684</v>
      </c>
      <c r="G211" t="s">
        <v>1243</v>
      </c>
      <c r="H211" t="s">
        <v>1277</v>
      </c>
      <c r="I211" t="s">
        <v>1220</v>
      </c>
      <c r="J211">
        <v>10</v>
      </c>
      <c r="K211">
        <v>2</v>
      </c>
    </row>
    <row r="212" spans="1:11" hidden="1" x14ac:dyDescent="0.25">
      <c r="A212" t="s">
        <v>1213</v>
      </c>
      <c r="B212" t="s">
        <v>1688</v>
      </c>
      <c r="C212" t="str">
        <f t="shared" si="3"/>
        <v>SK PRESOV01</v>
      </c>
      <c r="D212" t="s">
        <v>1689</v>
      </c>
      <c r="E212" t="s">
        <v>1690</v>
      </c>
      <c r="F212" t="s">
        <v>1684</v>
      </c>
      <c r="G212" t="s">
        <v>1280</v>
      </c>
      <c r="H212" t="s">
        <v>1281</v>
      </c>
      <c r="I212" t="s">
        <v>1233</v>
      </c>
      <c r="J212">
        <v>10</v>
      </c>
      <c r="K212">
        <v>1</v>
      </c>
    </row>
    <row r="213" spans="1:11" hidden="1" x14ac:dyDescent="0.25">
      <c r="A213" t="s">
        <v>1213</v>
      </c>
      <c r="B213" t="s">
        <v>1688</v>
      </c>
      <c r="C213" t="str">
        <f t="shared" si="3"/>
        <v>SK PRESOV01</v>
      </c>
      <c r="D213" t="s">
        <v>1689</v>
      </c>
      <c r="E213" t="s">
        <v>1691</v>
      </c>
      <c r="F213" t="s">
        <v>1684</v>
      </c>
      <c r="G213" t="s">
        <v>1409</v>
      </c>
      <c r="H213" t="s">
        <v>1410</v>
      </c>
      <c r="I213" t="s">
        <v>1220</v>
      </c>
      <c r="J213">
        <v>15</v>
      </c>
      <c r="K213">
        <v>3</v>
      </c>
    </row>
    <row r="214" spans="1:11" hidden="1" x14ac:dyDescent="0.25">
      <c r="A214" t="s">
        <v>1213</v>
      </c>
      <c r="B214" t="s">
        <v>1692</v>
      </c>
      <c r="C214" t="str">
        <f t="shared" si="3"/>
        <v>SK TRNAVA01</v>
      </c>
      <c r="D214" t="s">
        <v>1693</v>
      </c>
      <c r="E214" t="s">
        <v>1694</v>
      </c>
      <c r="F214" t="s">
        <v>1684</v>
      </c>
      <c r="G214" t="s">
        <v>1409</v>
      </c>
      <c r="H214" t="s">
        <v>1410</v>
      </c>
      <c r="I214" t="s">
        <v>1233</v>
      </c>
      <c r="J214">
        <v>10</v>
      </c>
      <c r="K214">
        <v>2</v>
      </c>
    </row>
    <row r="215" spans="1:11" hidden="1" x14ac:dyDescent="0.25">
      <c r="A215" t="s">
        <v>1213</v>
      </c>
      <c r="B215" t="s">
        <v>1695</v>
      </c>
      <c r="C215" t="str">
        <f t="shared" si="3"/>
        <v>SK TRNAVA02</v>
      </c>
      <c r="D215" t="s">
        <v>1696</v>
      </c>
      <c r="E215" t="s">
        <v>1694</v>
      </c>
      <c r="F215" t="s">
        <v>1684</v>
      </c>
      <c r="G215" t="s">
        <v>1224</v>
      </c>
      <c r="H215" t="s">
        <v>1225</v>
      </c>
      <c r="I215" t="s">
        <v>1239</v>
      </c>
      <c r="J215">
        <v>10</v>
      </c>
      <c r="K215">
        <v>2</v>
      </c>
    </row>
    <row r="216" spans="1:11" hidden="1" x14ac:dyDescent="0.25">
      <c r="A216" t="s">
        <v>1213</v>
      </c>
      <c r="B216" t="s">
        <v>1697</v>
      </c>
      <c r="C216" t="str">
        <f t="shared" si="3"/>
        <v>TR ANKARA01</v>
      </c>
      <c r="D216" t="s">
        <v>1698</v>
      </c>
      <c r="E216" t="s">
        <v>1699</v>
      </c>
      <c r="F216" t="s">
        <v>1700</v>
      </c>
      <c r="G216" t="s">
        <v>1286</v>
      </c>
      <c r="H216" t="s">
        <v>1287</v>
      </c>
      <c r="I216" t="s">
        <v>1239</v>
      </c>
      <c r="J216">
        <v>30</v>
      </c>
      <c r="K216">
        <v>6</v>
      </c>
    </row>
    <row r="217" spans="1:11" hidden="1" x14ac:dyDescent="0.25">
      <c r="A217" t="s">
        <v>1213</v>
      </c>
      <c r="B217" t="s">
        <v>1701</v>
      </c>
      <c r="C217" t="str">
        <f t="shared" si="3"/>
        <v>TR ANTALYA01</v>
      </c>
      <c r="D217" t="s">
        <v>1702</v>
      </c>
      <c r="E217" t="s">
        <v>1703</v>
      </c>
      <c r="F217" t="s">
        <v>1700</v>
      </c>
      <c r="G217" t="s">
        <v>1224</v>
      </c>
      <c r="H217" t="s">
        <v>1225</v>
      </c>
      <c r="I217" t="s">
        <v>1239</v>
      </c>
      <c r="J217">
        <v>6</v>
      </c>
      <c r="K217">
        <v>2</v>
      </c>
    </row>
    <row r="218" spans="1:11" hidden="1" x14ac:dyDescent="0.25">
      <c r="A218" t="s">
        <v>1213</v>
      </c>
      <c r="B218" t="s">
        <v>1704</v>
      </c>
      <c r="C218" t="str">
        <f t="shared" si="3"/>
        <v>TR BURSA01</v>
      </c>
      <c r="D218" t="s">
        <v>1705</v>
      </c>
      <c r="E218" t="s">
        <v>1706</v>
      </c>
      <c r="F218" t="s">
        <v>1700</v>
      </c>
      <c r="G218" t="s">
        <v>1409</v>
      </c>
      <c r="H218" t="s">
        <v>1410</v>
      </c>
      <c r="I218" t="s">
        <v>1233</v>
      </c>
      <c r="J218">
        <v>10</v>
      </c>
      <c r="K218">
        <v>2</v>
      </c>
    </row>
    <row r="219" spans="1:11" hidden="1" x14ac:dyDescent="0.25">
      <c r="A219" t="s">
        <v>1213</v>
      </c>
      <c r="B219" t="s">
        <v>1707</v>
      </c>
      <c r="C219" t="str">
        <f>TRIM(B219)</f>
        <v>TR DENIZLI01</v>
      </c>
      <c r="D219" t="s">
        <v>1708</v>
      </c>
      <c r="E219" t="s">
        <v>1709</v>
      </c>
      <c r="F219" t="s">
        <v>1700</v>
      </c>
      <c r="G219" t="s">
        <v>1224</v>
      </c>
      <c r="H219" t="s">
        <v>1225</v>
      </c>
      <c r="I219" t="s">
        <v>1220</v>
      </c>
      <c r="J219">
        <v>30</v>
      </c>
      <c r="K219">
        <v>6</v>
      </c>
    </row>
    <row r="220" spans="1:11" hidden="1" x14ac:dyDescent="0.25">
      <c r="A220" t="s">
        <v>1213</v>
      </c>
      <c r="B220" t="s">
        <v>1710</v>
      </c>
      <c r="C220" t="str">
        <f t="shared" si="3"/>
        <v>TR EDIRNE01</v>
      </c>
      <c r="D220" t="s">
        <v>1711</v>
      </c>
      <c r="E220" t="s">
        <v>1712</v>
      </c>
      <c r="F220" t="s">
        <v>1700</v>
      </c>
      <c r="G220" t="s">
        <v>1224</v>
      </c>
      <c r="H220" t="s">
        <v>1225</v>
      </c>
      <c r="I220" t="s">
        <v>1239</v>
      </c>
      <c r="J220">
        <v>10</v>
      </c>
      <c r="K220">
        <v>2</v>
      </c>
    </row>
    <row r="221" spans="1:11" hidden="1" x14ac:dyDescent="0.25">
      <c r="A221" t="s">
        <v>1213</v>
      </c>
      <c r="B221" t="s">
        <v>1713</v>
      </c>
      <c r="C221" t="str">
        <f t="shared" si="3"/>
        <v>TR ELAZIG01</v>
      </c>
      <c r="D221" t="s">
        <v>1714</v>
      </c>
      <c r="E221" t="s">
        <v>1715</v>
      </c>
      <c r="F221" t="s">
        <v>1700</v>
      </c>
      <c r="G221" t="s">
        <v>1272</v>
      </c>
      <c r="H221" t="s">
        <v>1273</v>
      </c>
      <c r="I221" t="s">
        <v>1233</v>
      </c>
      <c r="J221">
        <v>15</v>
      </c>
      <c r="K221">
        <v>3</v>
      </c>
    </row>
    <row r="222" spans="1:11" hidden="1" x14ac:dyDescent="0.25">
      <c r="A222" t="s">
        <v>1213</v>
      </c>
      <c r="B222" t="s">
        <v>1716</v>
      </c>
      <c r="C222" t="str">
        <f t="shared" si="3"/>
        <v>TR HATAY01</v>
      </c>
      <c r="D222" t="s">
        <v>1717</v>
      </c>
      <c r="E222" t="s">
        <v>1718</v>
      </c>
      <c r="F222" t="s">
        <v>1700</v>
      </c>
      <c r="G222" t="s">
        <v>1280</v>
      </c>
      <c r="H222" t="s">
        <v>1281</v>
      </c>
      <c r="I222" t="s">
        <v>1220</v>
      </c>
      <c r="J222">
        <v>15</v>
      </c>
      <c r="K222">
        <v>3</v>
      </c>
    </row>
    <row r="223" spans="1:11" hidden="1" x14ac:dyDescent="0.25">
      <c r="A223" t="s">
        <v>1213</v>
      </c>
      <c r="B223" t="s">
        <v>1719</v>
      </c>
      <c r="C223" t="str">
        <f t="shared" si="3"/>
        <v>TR ISTANBU12</v>
      </c>
      <c r="D223" t="s">
        <v>1720</v>
      </c>
      <c r="E223" t="s">
        <v>1721</v>
      </c>
      <c r="F223" t="s">
        <v>1700</v>
      </c>
      <c r="G223" t="s">
        <v>1224</v>
      </c>
      <c r="H223" t="s">
        <v>1225</v>
      </c>
      <c r="I223" t="s">
        <v>1239</v>
      </c>
      <c r="J223">
        <v>10</v>
      </c>
      <c r="K223">
        <v>2</v>
      </c>
    </row>
    <row r="224" spans="1:11" hidden="1" x14ac:dyDescent="0.25">
      <c r="A224" t="s">
        <v>1213</v>
      </c>
      <c r="B224" t="s">
        <v>1719</v>
      </c>
      <c r="C224" t="str">
        <f t="shared" si="3"/>
        <v>TR ISTANBU12</v>
      </c>
      <c r="D224" t="s">
        <v>1720</v>
      </c>
      <c r="E224" t="s">
        <v>1721</v>
      </c>
      <c r="F224" t="s">
        <v>1700</v>
      </c>
      <c r="G224" t="s">
        <v>1218</v>
      </c>
      <c r="H224" t="s">
        <v>1219</v>
      </c>
      <c r="I224" t="s">
        <v>1239</v>
      </c>
      <c r="J224" t="s">
        <v>1318</v>
      </c>
      <c r="K224" t="s">
        <v>1318</v>
      </c>
    </row>
    <row r="225" spans="1:12" hidden="1" x14ac:dyDescent="0.25">
      <c r="A225" t="s">
        <v>1213</v>
      </c>
      <c r="B225" t="s">
        <v>1722</v>
      </c>
      <c r="C225" t="str">
        <f t="shared" si="3"/>
        <v>TR ISTANBU21</v>
      </c>
      <c r="D225" t="s">
        <v>1723</v>
      </c>
      <c r="E225" t="s">
        <v>1724</v>
      </c>
      <c r="F225" t="s">
        <v>1700</v>
      </c>
      <c r="G225" t="s">
        <v>1259</v>
      </c>
      <c r="H225" t="s">
        <v>1260</v>
      </c>
      <c r="I225" t="s">
        <v>1233</v>
      </c>
      <c r="J225">
        <v>10</v>
      </c>
      <c r="K225">
        <v>1</v>
      </c>
    </row>
    <row r="226" spans="1:12" hidden="1" x14ac:dyDescent="0.25">
      <c r="A226" t="s">
        <v>1213</v>
      </c>
      <c r="B226" t="s">
        <v>1725</v>
      </c>
      <c r="C226" t="str">
        <f t="shared" si="3"/>
        <v>TR ISTANBU69</v>
      </c>
      <c r="D226" t="s">
        <v>1726</v>
      </c>
      <c r="E226" t="s">
        <v>1727</v>
      </c>
      <c r="F226" t="s">
        <v>1728</v>
      </c>
      <c r="G226" t="s">
        <v>1243</v>
      </c>
      <c r="H226" t="s">
        <v>1277</v>
      </c>
      <c r="I226" t="s">
        <v>1239</v>
      </c>
      <c r="J226">
        <v>10</v>
      </c>
      <c r="K226">
        <v>2</v>
      </c>
    </row>
    <row r="227" spans="1:12" hidden="1" x14ac:dyDescent="0.25">
      <c r="A227" t="s">
        <v>1213</v>
      </c>
      <c r="B227" t="s">
        <v>1729</v>
      </c>
      <c r="C227" t="str">
        <f t="shared" si="3"/>
        <v>TR IZMIR02</v>
      </c>
      <c r="D227" t="s">
        <v>1730</v>
      </c>
      <c r="E227" t="s">
        <v>1731</v>
      </c>
      <c r="F227" t="s">
        <v>1700</v>
      </c>
      <c r="G227" t="s">
        <v>1228</v>
      </c>
      <c r="H227" t="s">
        <v>1229</v>
      </c>
      <c r="I227" t="s">
        <v>1220</v>
      </c>
      <c r="J227">
        <v>10</v>
      </c>
      <c r="K227">
        <v>1</v>
      </c>
    </row>
    <row r="228" spans="1:12" hidden="1" x14ac:dyDescent="0.25">
      <c r="A228" t="s">
        <v>1213</v>
      </c>
      <c r="B228" t="s">
        <v>1732</v>
      </c>
      <c r="C228" t="str">
        <f t="shared" si="3"/>
        <v>TR IZMIR04</v>
      </c>
      <c r="D228" t="s">
        <v>1733</v>
      </c>
      <c r="E228" t="s">
        <v>1734</v>
      </c>
      <c r="F228" t="s">
        <v>1700</v>
      </c>
      <c r="G228" t="s">
        <v>1224</v>
      </c>
      <c r="H228" t="s">
        <v>1225</v>
      </c>
      <c r="I228" t="s">
        <v>1239</v>
      </c>
      <c r="J228">
        <v>12</v>
      </c>
      <c r="K228">
        <v>3</v>
      </c>
    </row>
    <row r="229" spans="1:12" hidden="1" x14ac:dyDescent="0.25">
      <c r="A229" t="s">
        <v>1213</v>
      </c>
      <c r="B229" t="s">
        <v>1735</v>
      </c>
      <c r="C229" t="str">
        <f t="shared" si="3"/>
        <v>TR IZMIR08</v>
      </c>
      <c r="D229" t="s">
        <v>1736</v>
      </c>
      <c r="E229" t="s">
        <v>1737</v>
      </c>
      <c r="F229" t="s">
        <v>1700</v>
      </c>
      <c r="G229">
        <v>223</v>
      </c>
      <c r="H229" t="s">
        <v>1410</v>
      </c>
      <c r="I229" t="s">
        <v>1220</v>
      </c>
      <c r="J229">
        <v>10</v>
      </c>
      <c r="K229">
        <v>1</v>
      </c>
    </row>
    <row r="230" spans="1:12" hidden="1" x14ac:dyDescent="0.25">
      <c r="A230" t="s">
        <v>1213</v>
      </c>
      <c r="B230" t="s">
        <v>1738</v>
      </c>
      <c r="C230" t="str">
        <f t="shared" si="3"/>
        <v>TR KARABUK01</v>
      </c>
      <c r="D230" t="s">
        <v>1739</v>
      </c>
      <c r="E230" t="s">
        <v>1740</v>
      </c>
      <c r="F230" t="s">
        <v>1700</v>
      </c>
      <c r="G230" t="s">
        <v>1224</v>
      </c>
      <c r="H230" t="s">
        <v>1225</v>
      </c>
      <c r="I230" t="s">
        <v>1220</v>
      </c>
      <c r="J230">
        <v>10</v>
      </c>
      <c r="K230">
        <v>2</v>
      </c>
    </row>
    <row r="231" spans="1:12" hidden="1" x14ac:dyDescent="0.25">
      <c r="A231" t="s">
        <v>1213</v>
      </c>
      <c r="B231" t="s">
        <v>1738</v>
      </c>
      <c r="C231" t="str">
        <f t="shared" si="3"/>
        <v>TR KARABUK01</v>
      </c>
      <c r="D231" t="s">
        <v>1739</v>
      </c>
      <c r="E231" t="s">
        <v>1740</v>
      </c>
      <c r="F231" t="s">
        <v>1700</v>
      </c>
      <c r="G231" t="s">
        <v>1280</v>
      </c>
      <c r="H231" t="s">
        <v>1281</v>
      </c>
      <c r="I231" t="s">
        <v>1220</v>
      </c>
      <c r="J231" t="s">
        <v>1318</v>
      </c>
      <c r="K231" t="s">
        <v>1318</v>
      </c>
    </row>
    <row r="232" spans="1:12" hidden="1" x14ac:dyDescent="0.25">
      <c r="A232" t="s">
        <v>1213</v>
      </c>
      <c r="B232" t="s">
        <v>1741</v>
      </c>
      <c r="C232" t="str">
        <f t="shared" si="3"/>
        <v>TR KARS01</v>
      </c>
      <c r="D232" t="s">
        <v>1742</v>
      </c>
      <c r="E232" t="s">
        <v>1743</v>
      </c>
      <c r="F232" t="s">
        <v>1700</v>
      </c>
      <c r="G232" t="s">
        <v>1399</v>
      </c>
      <c r="H232" t="s">
        <v>1249</v>
      </c>
      <c r="I232" t="s">
        <v>1239</v>
      </c>
      <c r="J232" t="s">
        <v>1318</v>
      </c>
      <c r="K232" t="s">
        <v>1318</v>
      </c>
    </row>
    <row r="233" spans="1:12" hidden="1" x14ac:dyDescent="0.25">
      <c r="A233" t="s">
        <v>1213</v>
      </c>
      <c r="B233" t="s">
        <v>1741</v>
      </c>
      <c r="C233" t="str">
        <f t="shared" si="3"/>
        <v>TR KARS01</v>
      </c>
      <c r="D233" t="s">
        <v>1742</v>
      </c>
      <c r="E233" t="s">
        <v>1743</v>
      </c>
      <c r="F233" t="s">
        <v>1700</v>
      </c>
      <c r="G233" t="s">
        <v>1272</v>
      </c>
      <c r="H233" t="s">
        <v>1273</v>
      </c>
      <c r="I233" t="s">
        <v>1239</v>
      </c>
      <c r="J233">
        <v>24</v>
      </c>
      <c r="K233">
        <v>2</v>
      </c>
    </row>
    <row r="234" spans="1:12" hidden="1" x14ac:dyDescent="0.25">
      <c r="A234" t="s">
        <v>1213</v>
      </c>
      <c r="B234" t="s">
        <v>1744</v>
      </c>
      <c r="C234" t="str">
        <f t="shared" si="3"/>
        <v>TR MARDIN01</v>
      </c>
      <c r="D234" t="s">
        <v>1745</v>
      </c>
      <c r="E234" t="s">
        <v>1746</v>
      </c>
      <c r="F234" t="s">
        <v>1700</v>
      </c>
      <c r="G234" t="s">
        <v>1409</v>
      </c>
      <c r="H234" t="s">
        <v>1410</v>
      </c>
      <c r="I234" t="s">
        <v>1233</v>
      </c>
      <c r="J234">
        <v>9</v>
      </c>
      <c r="K234">
        <v>3</v>
      </c>
    </row>
    <row r="235" spans="1:12" hidden="1" x14ac:dyDescent="0.25">
      <c r="A235" t="s">
        <v>1213</v>
      </c>
      <c r="B235" t="s">
        <v>1747</v>
      </c>
      <c r="C235" t="str">
        <f t="shared" si="3"/>
        <v>TR MERSIN01</v>
      </c>
      <c r="D235" t="s">
        <v>1748</v>
      </c>
      <c r="E235" t="s">
        <v>1749</v>
      </c>
      <c r="F235" t="s">
        <v>1700</v>
      </c>
      <c r="G235" t="s">
        <v>1409</v>
      </c>
      <c r="H235" t="s">
        <v>1410</v>
      </c>
      <c r="I235" t="s">
        <v>1233</v>
      </c>
      <c r="J235" t="s">
        <v>1318</v>
      </c>
      <c r="K235" t="s">
        <v>1318</v>
      </c>
    </row>
    <row r="236" spans="1:12" hidden="1" x14ac:dyDescent="0.25">
      <c r="A236" t="s">
        <v>1213</v>
      </c>
      <c r="B236" t="s">
        <v>1750</v>
      </c>
      <c r="C236" t="str">
        <f t="shared" si="3"/>
        <v>TR TRABZON01</v>
      </c>
      <c r="D236" t="s">
        <v>1751</v>
      </c>
      <c r="E236" t="s">
        <v>1752</v>
      </c>
      <c r="F236" t="s">
        <v>1700</v>
      </c>
      <c r="G236" t="s">
        <v>1294</v>
      </c>
      <c r="H236" t="s">
        <v>1295</v>
      </c>
      <c r="I236" t="s">
        <v>1220</v>
      </c>
      <c r="J236">
        <v>20</v>
      </c>
      <c r="K236">
        <v>2</v>
      </c>
    </row>
    <row r="237" spans="1:12" hidden="1" x14ac:dyDescent="0.25">
      <c r="A237" t="s">
        <v>1213</v>
      </c>
      <c r="B237" s="42" t="s">
        <v>2113</v>
      </c>
      <c r="C237" t="str">
        <f>TRIM(B237)</f>
        <v>E ALCAL-H01</v>
      </c>
      <c r="D237" t="s">
        <v>2114</v>
      </c>
      <c r="F237" t="s">
        <v>1391</v>
      </c>
      <c r="H237" t="s">
        <v>1277</v>
      </c>
      <c r="K237" t="s">
        <v>2713</v>
      </c>
      <c r="L237" t="s">
        <v>2710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3ABE3-62FF-483B-8F18-BFCCE03CA55D}">
  <sheetPr>
    <pageSetUpPr fitToPage="1"/>
  </sheetPr>
  <dimension ref="A1:N307"/>
  <sheetViews>
    <sheetView tabSelected="1" workbookViewId="0">
      <selection activeCell="A310" sqref="A310"/>
    </sheetView>
  </sheetViews>
  <sheetFormatPr defaultRowHeight="15" x14ac:dyDescent="0.25"/>
  <cols>
    <col min="1" max="1" width="13.7109375" bestFit="1" customWidth="1"/>
    <col min="2" max="2" width="33.85546875" customWidth="1"/>
    <col min="3" max="3" width="21.140625" customWidth="1"/>
    <col min="4" max="4" width="14" customWidth="1"/>
    <col min="5" max="5" width="33.42578125" customWidth="1"/>
    <col min="6" max="7" width="33.140625" customWidth="1"/>
    <col min="8" max="8" width="30.5703125" customWidth="1"/>
    <col min="10" max="10" width="11.28515625" customWidth="1"/>
    <col min="13" max="13" width="43.28515625" customWidth="1"/>
    <col min="14" max="14" width="50.140625" customWidth="1"/>
  </cols>
  <sheetData>
    <row r="1" spans="1:14" ht="75" x14ac:dyDescent="0.25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1208</v>
      </c>
      <c r="H1" t="s">
        <v>24</v>
      </c>
      <c r="I1" t="s">
        <v>25</v>
      </c>
      <c r="J1" t="s">
        <v>17</v>
      </c>
      <c r="K1" s="1" t="s">
        <v>26</v>
      </c>
      <c r="L1" s="1" t="s">
        <v>27</v>
      </c>
      <c r="M1" s="2" t="s">
        <v>28</v>
      </c>
      <c r="N1" s="2" t="s">
        <v>29</v>
      </c>
    </row>
    <row r="2" spans="1:14" s="258" customFormat="1" x14ac:dyDescent="0.25">
      <c r="A2" s="258" t="s">
        <v>30</v>
      </c>
      <c r="B2" s="258" t="s">
        <v>31</v>
      </c>
      <c r="C2" s="258" t="s">
        <v>32</v>
      </c>
      <c r="D2" s="258" t="s">
        <v>33</v>
      </c>
      <c r="E2" s="258" t="s">
        <v>34</v>
      </c>
      <c r="F2" s="258" t="s">
        <v>35</v>
      </c>
      <c r="G2" s="258" t="str">
        <f>Tabela13[[#This Row],[Department]]</f>
        <v>Department of English and American Studies</v>
      </c>
      <c r="H2" s="259" t="s">
        <v>36</v>
      </c>
      <c r="I2" s="258">
        <v>3</v>
      </c>
      <c r="J2" s="258" t="s">
        <v>37</v>
      </c>
      <c r="K2" s="260" t="s">
        <v>38</v>
      </c>
      <c r="L2" s="260">
        <v>9</v>
      </c>
      <c r="M2" s="260" t="s">
        <v>39</v>
      </c>
      <c r="N2" s="260"/>
    </row>
    <row r="3" spans="1:14" x14ac:dyDescent="0.25">
      <c r="A3" t="s">
        <v>30</v>
      </c>
      <c r="B3" t="s">
        <v>31</v>
      </c>
      <c r="C3" t="s">
        <v>32</v>
      </c>
      <c r="D3" t="s">
        <v>40</v>
      </c>
      <c r="E3" t="s">
        <v>41</v>
      </c>
      <c r="F3" t="s">
        <v>42</v>
      </c>
      <c r="G3" t="str">
        <f>Tabela13[[#This Row],[Department]]</f>
        <v>Department of English and American Studies</v>
      </c>
      <c r="H3" s="3" t="s">
        <v>43</v>
      </c>
      <c r="I3">
        <v>3</v>
      </c>
      <c r="J3" t="s">
        <v>44</v>
      </c>
      <c r="K3" s="2" t="s">
        <v>38</v>
      </c>
      <c r="L3" s="2">
        <v>8</v>
      </c>
      <c r="M3" s="2" t="s">
        <v>39</v>
      </c>
      <c r="N3" s="2" t="s">
        <v>45</v>
      </c>
    </row>
    <row r="4" spans="1:14" s="258" customFormat="1" x14ac:dyDescent="0.25">
      <c r="A4" s="258" t="s">
        <v>30</v>
      </c>
      <c r="B4" s="258" t="s">
        <v>31</v>
      </c>
      <c r="C4" s="258" t="s">
        <v>32</v>
      </c>
      <c r="D4" s="258" t="s">
        <v>46</v>
      </c>
      <c r="E4" s="258" t="s">
        <v>47</v>
      </c>
      <c r="F4" s="258" t="s">
        <v>48</v>
      </c>
      <c r="G4" s="258" t="str">
        <f>Tabela13[[#This Row],[Department]]</f>
        <v>Department of English and American Studies</v>
      </c>
      <c r="H4" s="259" t="s">
        <v>49</v>
      </c>
      <c r="I4" s="258">
        <v>3</v>
      </c>
      <c r="J4" s="258" t="s">
        <v>37</v>
      </c>
      <c r="K4" s="260" t="s">
        <v>38</v>
      </c>
      <c r="L4" s="260">
        <v>3</v>
      </c>
      <c r="M4" s="260" t="s">
        <v>50</v>
      </c>
      <c r="N4" s="260" t="s">
        <v>45</v>
      </c>
    </row>
    <row r="5" spans="1:14" x14ac:dyDescent="0.25">
      <c r="A5" t="s">
        <v>30</v>
      </c>
      <c r="B5" t="s">
        <v>31</v>
      </c>
      <c r="C5" t="s">
        <v>32</v>
      </c>
      <c r="D5" t="s">
        <v>51</v>
      </c>
      <c r="E5" t="s">
        <v>52</v>
      </c>
      <c r="F5" t="s">
        <v>53</v>
      </c>
      <c r="G5" t="str">
        <f>Tabela13[[#This Row],[Department]]</f>
        <v>Department of English and American Studies</v>
      </c>
      <c r="H5" s="3" t="s">
        <v>54</v>
      </c>
      <c r="I5">
        <v>3</v>
      </c>
      <c r="J5" t="s">
        <v>44</v>
      </c>
      <c r="K5" s="2" t="s">
        <v>38</v>
      </c>
      <c r="L5" s="2">
        <v>6</v>
      </c>
      <c r="M5" s="2" t="s">
        <v>39</v>
      </c>
      <c r="N5" s="2" t="s">
        <v>45</v>
      </c>
    </row>
    <row r="6" spans="1:14" s="5" customFormat="1" x14ac:dyDescent="0.25">
      <c r="A6" s="5" t="s">
        <v>30</v>
      </c>
      <c r="B6" s="5" t="s">
        <v>31</v>
      </c>
      <c r="C6" s="5" t="s">
        <v>32</v>
      </c>
      <c r="D6" s="5" t="s">
        <v>55</v>
      </c>
      <c r="E6" s="5" t="s">
        <v>56</v>
      </c>
      <c r="F6" s="5" t="s">
        <v>57</v>
      </c>
      <c r="G6" s="5" t="str">
        <f>Tabela13[[#This Row],[Department]]</f>
        <v>Department of English and American Studies</v>
      </c>
      <c r="H6" s="5" t="s">
        <v>58</v>
      </c>
      <c r="I6" s="5">
        <v>3</v>
      </c>
      <c r="J6" s="5" t="s">
        <v>2708</v>
      </c>
      <c r="K6" s="7" t="s">
        <v>38</v>
      </c>
      <c r="L6" s="7">
        <v>6</v>
      </c>
      <c r="M6" s="7" t="s">
        <v>39</v>
      </c>
      <c r="N6" s="7" t="s">
        <v>45</v>
      </c>
    </row>
    <row r="7" spans="1:14" s="258" customFormat="1" x14ac:dyDescent="0.25">
      <c r="A7" s="258" t="s">
        <v>30</v>
      </c>
      <c r="B7" s="258" t="s">
        <v>31</v>
      </c>
      <c r="C7" s="258" t="s">
        <v>32</v>
      </c>
      <c r="D7" s="258" t="s">
        <v>59</v>
      </c>
      <c r="E7" s="258" t="s">
        <v>60</v>
      </c>
      <c r="F7" s="258" t="s">
        <v>61</v>
      </c>
      <c r="G7" s="258" t="str">
        <f>Tabela13[[#This Row],[Department]]</f>
        <v>Department of English and American Studies</v>
      </c>
      <c r="H7" s="259" t="s">
        <v>62</v>
      </c>
      <c r="I7" s="258">
        <v>3</v>
      </c>
      <c r="J7" s="258" t="s">
        <v>37</v>
      </c>
      <c r="K7" s="260" t="s">
        <v>38</v>
      </c>
      <c r="L7" s="260">
        <v>8</v>
      </c>
      <c r="M7" s="260" t="s">
        <v>39</v>
      </c>
      <c r="N7" s="260"/>
    </row>
    <row r="8" spans="1:14" x14ac:dyDescent="0.25">
      <c r="A8" t="s">
        <v>30</v>
      </c>
      <c r="B8" t="s">
        <v>31</v>
      </c>
      <c r="C8" t="s">
        <v>32</v>
      </c>
      <c r="D8" t="s">
        <v>63</v>
      </c>
      <c r="E8" t="s">
        <v>64</v>
      </c>
      <c r="F8" t="s">
        <v>65</v>
      </c>
      <c r="G8" t="str">
        <f>Tabela13[[#This Row],[Department]]</f>
        <v>Department of English and American Studies</v>
      </c>
      <c r="H8" s="3" t="s">
        <v>66</v>
      </c>
      <c r="I8">
        <v>3</v>
      </c>
      <c r="J8" t="s">
        <v>37</v>
      </c>
      <c r="K8" s="2" t="s">
        <v>38</v>
      </c>
      <c r="L8" s="2">
        <v>8</v>
      </c>
      <c r="M8" s="2" t="s">
        <v>39</v>
      </c>
      <c r="N8" s="2"/>
    </row>
    <row r="9" spans="1:14" s="258" customFormat="1" x14ac:dyDescent="0.25">
      <c r="A9" s="258" t="s">
        <v>30</v>
      </c>
      <c r="B9" s="258" t="s">
        <v>31</v>
      </c>
      <c r="C9" s="258" t="s">
        <v>32</v>
      </c>
      <c r="D9" s="258" t="s">
        <v>67</v>
      </c>
      <c r="E9" s="258" t="s">
        <v>68</v>
      </c>
      <c r="F9" s="258" t="s">
        <v>69</v>
      </c>
      <c r="G9" s="258" t="str">
        <f>Tabela13[[#This Row],[Department]]</f>
        <v>Department of English and American Studies</v>
      </c>
      <c r="H9" s="259" t="s">
        <v>70</v>
      </c>
      <c r="I9" s="258">
        <v>3</v>
      </c>
      <c r="J9" s="258" t="s">
        <v>37</v>
      </c>
      <c r="K9" s="260" t="s">
        <v>38</v>
      </c>
      <c r="L9" s="260">
        <v>8</v>
      </c>
      <c r="M9" s="260" t="s">
        <v>39</v>
      </c>
      <c r="N9" s="260"/>
    </row>
    <row r="10" spans="1:14" x14ac:dyDescent="0.25">
      <c r="A10" t="s">
        <v>30</v>
      </c>
      <c r="B10" t="s">
        <v>31</v>
      </c>
      <c r="C10" t="s">
        <v>32</v>
      </c>
      <c r="D10" t="s">
        <v>71</v>
      </c>
      <c r="E10" t="s">
        <v>72</v>
      </c>
      <c r="F10" t="s">
        <v>73</v>
      </c>
      <c r="G10" t="str">
        <f>Tabela13[[#This Row],[Department]]</f>
        <v>Department of English and American Studies</v>
      </c>
      <c r="H10" s="3" t="s">
        <v>74</v>
      </c>
      <c r="I10">
        <v>3</v>
      </c>
      <c r="J10" t="s">
        <v>44</v>
      </c>
      <c r="K10" s="2" t="s">
        <v>38</v>
      </c>
      <c r="L10" s="2">
        <v>8</v>
      </c>
      <c r="M10" s="2" t="s">
        <v>39</v>
      </c>
      <c r="N10" s="2"/>
    </row>
    <row r="11" spans="1:14" x14ac:dyDescent="0.25">
      <c r="A11" t="s">
        <v>30</v>
      </c>
      <c r="B11" t="s">
        <v>31</v>
      </c>
      <c r="C11" t="s">
        <v>32</v>
      </c>
      <c r="D11" t="s">
        <v>75</v>
      </c>
      <c r="E11" t="s">
        <v>76</v>
      </c>
      <c r="F11" t="s">
        <v>77</v>
      </c>
      <c r="G11" t="str">
        <f>Tabela13[[#This Row],[Department]]</f>
        <v>Department of English and American Studies</v>
      </c>
      <c r="H11" s="3" t="s">
        <v>78</v>
      </c>
      <c r="I11">
        <v>3</v>
      </c>
      <c r="J11" t="s">
        <v>44</v>
      </c>
      <c r="K11" s="2" t="s">
        <v>38</v>
      </c>
      <c r="L11" s="2">
        <v>8</v>
      </c>
      <c r="M11" s="2" t="s">
        <v>39</v>
      </c>
      <c r="N11" s="2"/>
    </row>
    <row r="12" spans="1:14" s="258" customFormat="1" x14ac:dyDescent="0.25">
      <c r="A12" s="258" t="s">
        <v>30</v>
      </c>
      <c r="B12" s="258" t="s">
        <v>31</v>
      </c>
      <c r="C12" s="258" t="s">
        <v>32</v>
      </c>
      <c r="D12" s="258" t="s">
        <v>79</v>
      </c>
      <c r="E12" s="258" t="s">
        <v>80</v>
      </c>
      <c r="F12" s="258" t="s">
        <v>81</v>
      </c>
      <c r="G12" s="258" t="str">
        <f>Tabela13[[#This Row],[Department]]</f>
        <v>Department of English and American Studies</v>
      </c>
      <c r="H12" s="259" t="s">
        <v>82</v>
      </c>
      <c r="I12" s="258">
        <v>6</v>
      </c>
      <c r="J12" s="258" t="s">
        <v>37</v>
      </c>
      <c r="K12" s="260" t="s">
        <v>38</v>
      </c>
      <c r="L12" s="260">
        <v>8</v>
      </c>
      <c r="M12" s="260" t="s">
        <v>39</v>
      </c>
      <c r="N12" s="260"/>
    </row>
    <row r="13" spans="1:14" x14ac:dyDescent="0.25">
      <c r="A13" t="s">
        <v>30</v>
      </c>
      <c r="B13" t="s">
        <v>31</v>
      </c>
      <c r="C13" t="s">
        <v>32</v>
      </c>
      <c r="D13" t="s">
        <v>83</v>
      </c>
      <c r="E13" t="s">
        <v>84</v>
      </c>
      <c r="F13" t="s">
        <v>85</v>
      </c>
      <c r="G13" t="str">
        <f>Tabela13[[#This Row],[Department]]</f>
        <v>Department of English and American Studies</v>
      </c>
      <c r="H13" s="3" t="s">
        <v>86</v>
      </c>
      <c r="I13">
        <v>3</v>
      </c>
      <c r="J13" t="s">
        <v>44</v>
      </c>
      <c r="K13" s="2" t="s">
        <v>38</v>
      </c>
      <c r="L13" s="2">
        <v>8</v>
      </c>
      <c r="M13" s="2" t="s">
        <v>39</v>
      </c>
      <c r="N13" s="2"/>
    </row>
    <row r="14" spans="1:14" x14ac:dyDescent="0.25">
      <c r="A14" t="s">
        <v>30</v>
      </c>
      <c r="B14" t="s">
        <v>31</v>
      </c>
      <c r="C14" t="s">
        <v>32</v>
      </c>
      <c r="D14" t="s">
        <v>87</v>
      </c>
      <c r="E14" t="s">
        <v>88</v>
      </c>
      <c r="F14" t="s">
        <v>89</v>
      </c>
      <c r="G14" t="str">
        <f>Tabela13[[#This Row],[Department]]</f>
        <v>Department of English and American Studies</v>
      </c>
      <c r="H14" s="3" t="s">
        <v>90</v>
      </c>
      <c r="I14">
        <v>6</v>
      </c>
      <c r="J14" t="s">
        <v>44</v>
      </c>
      <c r="K14" s="2" t="s">
        <v>38</v>
      </c>
      <c r="L14" s="2">
        <v>8</v>
      </c>
      <c r="M14" s="2" t="s">
        <v>91</v>
      </c>
      <c r="N14" s="2"/>
    </row>
    <row r="15" spans="1:14" x14ac:dyDescent="0.25">
      <c r="A15" t="s">
        <v>30</v>
      </c>
      <c r="B15" t="s">
        <v>31</v>
      </c>
      <c r="C15" t="s">
        <v>32</v>
      </c>
      <c r="D15" t="s">
        <v>92</v>
      </c>
      <c r="E15" t="s">
        <v>93</v>
      </c>
      <c r="F15" t="s">
        <v>94</v>
      </c>
      <c r="G15" t="str">
        <f>Tabela13[[#This Row],[Department]]</f>
        <v>Department of English and American Studies</v>
      </c>
      <c r="H15" s="3" t="s">
        <v>95</v>
      </c>
      <c r="I15">
        <v>6</v>
      </c>
      <c r="J15" t="s">
        <v>44</v>
      </c>
      <c r="K15" s="2" t="s">
        <v>38</v>
      </c>
      <c r="L15" s="2">
        <v>8</v>
      </c>
      <c r="M15" s="2" t="s">
        <v>39</v>
      </c>
      <c r="N15" s="2"/>
    </row>
    <row r="16" spans="1:14" x14ac:dyDescent="0.25">
      <c r="A16" t="s">
        <v>30</v>
      </c>
      <c r="B16" t="s">
        <v>31</v>
      </c>
      <c r="C16" t="s">
        <v>32</v>
      </c>
      <c r="D16" t="s">
        <v>96</v>
      </c>
      <c r="E16" t="s">
        <v>97</v>
      </c>
      <c r="F16" t="s">
        <v>98</v>
      </c>
      <c r="G16" t="str">
        <f>Tabela13[[#This Row],[Department]]</f>
        <v>Department of English and American Studies</v>
      </c>
      <c r="H16" s="3" t="s">
        <v>99</v>
      </c>
      <c r="I16">
        <v>3</v>
      </c>
      <c r="J16" t="s">
        <v>44</v>
      </c>
      <c r="K16" s="2" t="s">
        <v>38</v>
      </c>
      <c r="L16" s="2">
        <v>8</v>
      </c>
      <c r="M16" s="2" t="s">
        <v>39</v>
      </c>
      <c r="N16" s="2"/>
    </row>
    <row r="17" spans="1:14" x14ac:dyDescent="0.25">
      <c r="A17" t="s">
        <v>30</v>
      </c>
      <c r="B17" t="s">
        <v>31</v>
      </c>
      <c r="C17" t="s">
        <v>32</v>
      </c>
      <c r="D17" t="s">
        <v>100</v>
      </c>
      <c r="E17" t="s">
        <v>101</v>
      </c>
      <c r="F17" t="s">
        <v>102</v>
      </c>
      <c r="G17" t="str">
        <f>Tabela13[[#This Row],[Department]]</f>
        <v>Department of English and American Studies</v>
      </c>
      <c r="H17" s="3" t="s">
        <v>103</v>
      </c>
      <c r="I17">
        <v>3</v>
      </c>
      <c r="J17" t="s">
        <v>44</v>
      </c>
      <c r="K17" s="2" t="s">
        <v>38</v>
      </c>
      <c r="L17" s="2">
        <v>8</v>
      </c>
      <c r="M17" s="2" t="s">
        <v>39</v>
      </c>
      <c r="N17" s="2"/>
    </row>
    <row r="18" spans="1:14" s="258" customFormat="1" x14ac:dyDescent="0.25">
      <c r="A18" s="258" t="s">
        <v>30</v>
      </c>
      <c r="B18" s="258" t="s">
        <v>31</v>
      </c>
      <c r="C18" s="258" t="s">
        <v>32</v>
      </c>
      <c r="D18" s="258" t="s">
        <v>104</v>
      </c>
      <c r="E18" s="258" t="s">
        <v>105</v>
      </c>
      <c r="F18" s="258" t="s">
        <v>106</v>
      </c>
      <c r="G18" s="258" t="str">
        <f>Tabela13[[#This Row],[Department]]</f>
        <v>Department of English and American Studies</v>
      </c>
      <c r="H18" s="259" t="s">
        <v>107</v>
      </c>
      <c r="I18" s="258">
        <v>3</v>
      </c>
      <c r="J18" s="258" t="s">
        <v>37</v>
      </c>
      <c r="K18" s="260" t="s">
        <v>38</v>
      </c>
      <c r="L18" s="260">
        <v>6</v>
      </c>
      <c r="M18" s="260" t="s">
        <v>39</v>
      </c>
      <c r="N18" s="260" t="s">
        <v>45</v>
      </c>
    </row>
    <row r="19" spans="1:14" s="258" customFormat="1" x14ac:dyDescent="0.25">
      <c r="A19" s="258" t="s">
        <v>30</v>
      </c>
      <c r="B19" s="258" t="s">
        <v>31</v>
      </c>
      <c r="C19" s="258" t="s">
        <v>32</v>
      </c>
      <c r="D19" s="258" t="s">
        <v>108</v>
      </c>
      <c r="E19" s="258" t="s">
        <v>109</v>
      </c>
      <c r="F19" s="258" t="s">
        <v>110</v>
      </c>
      <c r="G19" s="258" t="str">
        <f>Tabela13[[#This Row],[Department]]</f>
        <v>Department of English and American Studies</v>
      </c>
      <c r="H19" s="259" t="s">
        <v>111</v>
      </c>
      <c r="I19" s="258">
        <v>3</v>
      </c>
      <c r="J19" s="258" t="s">
        <v>37</v>
      </c>
      <c r="K19" s="260" t="s">
        <v>38</v>
      </c>
      <c r="L19" s="260">
        <v>8</v>
      </c>
      <c r="M19" s="260" t="s">
        <v>39</v>
      </c>
      <c r="N19" s="260"/>
    </row>
    <row r="20" spans="1:14" s="258" customFormat="1" x14ac:dyDescent="0.25">
      <c r="A20" s="258" t="s">
        <v>30</v>
      </c>
      <c r="B20" s="258" t="s">
        <v>31</v>
      </c>
      <c r="C20" s="258" t="s">
        <v>32</v>
      </c>
      <c r="D20" s="258" t="s">
        <v>112</v>
      </c>
      <c r="E20" s="258" t="s">
        <v>113</v>
      </c>
      <c r="F20" s="258" t="s">
        <v>114</v>
      </c>
      <c r="G20" s="258" t="str">
        <f>Tabela13[[#This Row],[Department]]</f>
        <v>Department of English and American Studies</v>
      </c>
      <c r="H20" s="259" t="s">
        <v>115</v>
      </c>
      <c r="I20" s="258">
        <v>3</v>
      </c>
      <c r="J20" s="258" t="s">
        <v>37</v>
      </c>
      <c r="K20" s="260" t="s">
        <v>38</v>
      </c>
      <c r="L20" s="260">
        <v>6</v>
      </c>
      <c r="M20" s="260" t="s">
        <v>39</v>
      </c>
      <c r="N20" s="260"/>
    </row>
    <row r="21" spans="1:14" s="4" customFormat="1" x14ac:dyDescent="0.25">
      <c r="A21" s="4" t="s">
        <v>30</v>
      </c>
      <c r="B21" s="4" t="s">
        <v>31</v>
      </c>
      <c r="C21" s="4" t="s">
        <v>32</v>
      </c>
      <c r="D21" s="4" t="s">
        <v>116</v>
      </c>
      <c r="E21" s="4" t="s">
        <v>117</v>
      </c>
      <c r="F21" s="4" t="s">
        <v>118</v>
      </c>
      <c r="G21" s="4" t="str">
        <f>Tabela13[[#This Row],[Department]]</f>
        <v>Department of English and American Studies</v>
      </c>
      <c r="H21" s="4" t="s">
        <v>119</v>
      </c>
      <c r="I21" s="4">
        <v>3</v>
      </c>
      <c r="J21" s="4" t="s">
        <v>44</v>
      </c>
      <c r="K21" s="6" t="s">
        <v>38</v>
      </c>
      <c r="L21" s="6">
        <v>6</v>
      </c>
      <c r="M21" s="6"/>
      <c r="N21" s="6" t="s">
        <v>45</v>
      </c>
    </row>
    <row r="22" spans="1:14" s="258" customFormat="1" x14ac:dyDescent="0.25">
      <c r="A22" s="258" t="s">
        <v>30</v>
      </c>
      <c r="B22" s="258" t="s">
        <v>31</v>
      </c>
      <c r="C22" s="258" t="s">
        <v>32</v>
      </c>
      <c r="D22" s="258" t="s">
        <v>120</v>
      </c>
      <c r="E22" s="258" t="s">
        <v>121</v>
      </c>
      <c r="F22" s="258" t="s">
        <v>122</v>
      </c>
      <c r="G22" s="258" t="str">
        <f>Tabela13[[#This Row],[Department]]</f>
        <v>Department of English and American Studies</v>
      </c>
      <c r="H22" s="259" t="s">
        <v>123</v>
      </c>
      <c r="I22" s="258">
        <v>3</v>
      </c>
      <c r="J22" s="258" t="s">
        <v>37</v>
      </c>
      <c r="K22" s="260" t="s">
        <v>38</v>
      </c>
      <c r="L22" s="260">
        <v>8</v>
      </c>
      <c r="M22" s="260" t="s">
        <v>39</v>
      </c>
      <c r="N22" s="260"/>
    </row>
    <row r="23" spans="1:14" x14ac:dyDescent="0.25">
      <c r="A23" t="s">
        <v>30</v>
      </c>
      <c r="B23" t="s">
        <v>31</v>
      </c>
      <c r="C23" t="s">
        <v>32</v>
      </c>
      <c r="D23" t="s">
        <v>124</v>
      </c>
      <c r="E23" t="s">
        <v>125</v>
      </c>
      <c r="F23" t="s">
        <v>126</v>
      </c>
      <c r="G23" t="str">
        <f>Tabela13[[#This Row],[Department]]</f>
        <v>Department of English and American Studies</v>
      </c>
      <c r="H23" s="3" t="s">
        <v>127</v>
      </c>
      <c r="I23">
        <v>3</v>
      </c>
      <c r="J23" t="s">
        <v>44</v>
      </c>
      <c r="K23" s="2" t="s">
        <v>38</v>
      </c>
      <c r="L23" s="2">
        <v>8</v>
      </c>
      <c r="M23" s="2" t="s">
        <v>39</v>
      </c>
      <c r="N23" s="2"/>
    </row>
    <row r="24" spans="1:14" s="258" customFormat="1" x14ac:dyDescent="0.25">
      <c r="A24" s="258" t="s">
        <v>30</v>
      </c>
      <c r="B24" s="258" t="s">
        <v>31</v>
      </c>
      <c r="C24" s="258" t="s">
        <v>32</v>
      </c>
      <c r="D24" s="258" t="s">
        <v>128</v>
      </c>
      <c r="E24" s="258" t="s">
        <v>129</v>
      </c>
      <c r="F24" s="258" t="s">
        <v>130</v>
      </c>
      <c r="G24" s="258" t="str">
        <f>Tabela13[[#This Row],[Department]]</f>
        <v>Department of English and American Studies</v>
      </c>
      <c r="H24" s="259" t="s">
        <v>131</v>
      </c>
      <c r="I24" s="258">
        <v>6</v>
      </c>
      <c r="J24" s="258" t="s">
        <v>37</v>
      </c>
      <c r="K24" s="260" t="s">
        <v>38</v>
      </c>
      <c r="L24" s="260">
        <v>6</v>
      </c>
      <c r="M24" s="260" t="s">
        <v>39</v>
      </c>
      <c r="N24" s="260"/>
    </row>
    <row r="25" spans="1:14" x14ac:dyDescent="0.25">
      <c r="A25" t="s">
        <v>30</v>
      </c>
      <c r="B25" t="s">
        <v>31</v>
      </c>
      <c r="C25" t="s">
        <v>32</v>
      </c>
      <c r="D25" t="s">
        <v>132</v>
      </c>
      <c r="E25" t="s">
        <v>133</v>
      </c>
      <c r="F25" t="s">
        <v>134</v>
      </c>
      <c r="G25" t="str">
        <f>Tabela13[[#This Row],[Department]]</f>
        <v>Department of English and American Studies</v>
      </c>
      <c r="H25" s="3" t="s">
        <v>135</v>
      </c>
      <c r="I25">
        <v>3</v>
      </c>
      <c r="J25" t="s">
        <v>44</v>
      </c>
      <c r="K25" s="2" t="s">
        <v>38</v>
      </c>
      <c r="L25" s="2">
        <v>8</v>
      </c>
      <c r="M25" s="2" t="s">
        <v>39</v>
      </c>
      <c r="N25" s="2"/>
    </row>
    <row r="26" spans="1:14" x14ac:dyDescent="0.25">
      <c r="A26" t="s">
        <v>30</v>
      </c>
      <c r="B26" t="s">
        <v>31</v>
      </c>
      <c r="C26" t="s">
        <v>136</v>
      </c>
      <c r="D26" t="s">
        <v>137</v>
      </c>
      <c r="E26" t="s">
        <v>138</v>
      </c>
      <c r="F26" t="s">
        <v>139</v>
      </c>
      <c r="G26" t="str">
        <f>Tabela13[[#This Row],[Department]]</f>
        <v>Department of English and American Studies</v>
      </c>
      <c r="H26" s="3" t="s">
        <v>140</v>
      </c>
      <c r="I26">
        <v>3</v>
      </c>
      <c r="J26" t="s">
        <v>37</v>
      </c>
      <c r="K26" s="2" t="s">
        <v>38</v>
      </c>
      <c r="L26" s="2">
        <v>3</v>
      </c>
      <c r="M26" s="2" t="s">
        <v>50</v>
      </c>
      <c r="N26" s="2"/>
    </row>
    <row r="27" spans="1:14" x14ac:dyDescent="0.25">
      <c r="A27" t="s">
        <v>30</v>
      </c>
      <c r="B27" t="s">
        <v>31</v>
      </c>
      <c r="C27" t="s">
        <v>136</v>
      </c>
      <c r="D27" t="s">
        <v>141</v>
      </c>
      <c r="E27" t="s">
        <v>142</v>
      </c>
      <c r="F27" t="s">
        <v>143</v>
      </c>
      <c r="G27" t="str">
        <f>Tabela13[[#This Row],[Department]]</f>
        <v>Department of English and American Studies</v>
      </c>
      <c r="H27" s="3" t="s">
        <v>144</v>
      </c>
      <c r="I27">
        <v>3</v>
      </c>
      <c r="J27" t="s">
        <v>37</v>
      </c>
      <c r="K27" s="2" t="s">
        <v>38</v>
      </c>
      <c r="L27" s="2">
        <v>3</v>
      </c>
      <c r="M27" s="2" t="s">
        <v>50</v>
      </c>
      <c r="N27" s="2"/>
    </row>
    <row r="28" spans="1:14" x14ac:dyDescent="0.25">
      <c r="A28" t="s">
        <v>30</v>
      </c>
      <c r="B28" t="s">
        <v>31</v>
      </c>
      <c r="C28" t="s">
        <v>136</v>
      </c>
      <c r="D28" t="s">
        <v>145</v>
      </c>
      <c r="E28" t="s">
        <v>146</v>
      </c>
      <c r="F28" t="s">
        <v>147</v>
      </c>
      <c r="G28" t="str">
        <f>Tabela13[[#This Row],[Department]]</f>
        <v>Department of English and American Studies</v>
      </c>
      <c r="H28" s="3" t="s">
        <v>148</v>
      </c>
      <c r="I28">
        <v>3</v>
      </c>
      <c r="J28" t="s">
        <v>37</v>
      </c>
      <c r="K28" s="2" t="s">
        <v>38</v>
      </c>
      <c r="L28" s="2">
        <v>3</v>
      </c>
      <c r="M28" s="2" t="s">
        <v>50</v>
      </c>
      <c r="N28" s="2"/>
    </row>
    <row r="29" spans="1:14" x14ac:dyDescent="0.25">
      <c r="A29" t="s">
        <v>30</v>
      </c>
      <c r="B29" t="s">
        <v>31</v>
      </c>
      <c r="C29" t="s">
        <v>136</v>
      </c>
      <c r="D29" t="s">
        <v>149</v>
      </c>
      <c r="E29" t="s">
        <v>150</v>
      </c>
      <c r="F29" t="s">
        <v>151</v>
      </c>
      <c r="G29" t="str">
        <f>Tabela13[[#This Row],[Department]]</f>
        <v>Department of English and American Studies</v>
      </c>
      <c r="H29" s="3" t="s">
        <v>152</v>
      </c>
      <c r="I29">
        <v>3</v>
      </c>
      <c r="J29" t="s">
        <v>37</v>
      </c>
      <c r="K29" s="2" t="s">
        <v>38</v>
      </c>
      <c r="L29" s="2">
        <v>3</v>
      </c>
      <c r="M29" s="2" t="s">
        <v>153</v>
      </c>
      <c r="N29" s="2"/>
    </row>
    <row r="30" spans="1:14" x14ac:dyDescent="0.25">
      <c r="A30" t="s">
        <v>30</v>
      </c>
      <c r="B30" t="s">
        <v>31</v>
      </c>
      <c r="C30" t="s">
        <v>136</v>
      </c>
      <c r="D30" t="s">
        <v>154</v>
      </c>
      <c r="E30" t="s">
        <v>155</v>
      </c>
      <c r="F30" t="s">
        <v>156</v>
      </c>
      <c r="G30" t="str">
        <f>Tabela13[[#This Row],[Department]]</f>
        <v>Department of English and American Studies</v>
      </c>
      <c r="H30" s="3" t="s">
        <v>157</v>
      </c>
      <c r="I30">
        <v>3</v>
      </c>
      <c r="J30" t="s">
        <v>37</v>
      </c>
      <c r="K30" s="2" t="s">
        <v>38</v>
      </c>
      <c r="L30" s="2">
        <v>3</v>
      </c>
      <c r="M30" s="2" t="s">
        <v>50</v>
      </c>
      <c r="N30" s="2"/>
    </row>
    <row r="31" spans="1:14" x14ac:dyDescent="0.25">
      <c r="A31" t="s">
        <v>30</v>
      </c>
      <c r="B31" t="s">
        <v>31</v>
      </c>
      <c r="C31" t="s">
        <v>136</v>
      </c>
      <c r="D31" t="s">
        <v>158</v>
      </c>
      <c r="E31" t="s">
        <v>159</v>
      </c>
      <c r="F31" t="s">
        <v>160</v>
      </c>
      <c r="G31" t="str">
        <f>Tabela13[[#This Row],[Department]]</f>
        <v>Department of English and American Studies</v>
      </c>
      <c r="H31" s="3" t="s">
        <v>161</v>
      </c>
      <c r="I31">
        <v>3</v>
      </c>
      <c r="J31" t="s">
        <v>44</v>
      </c>
      <c r="K31" s="2" t="s">
        <v>38</v>
      </c>
      <c r="L31" s="2">
        <v>3</v>
      </c>
      <c r="M31" s="2" t="s">
        <v>50</v>
      </c>
      <c r="N31" s="2"/>
    </row>
    <row r="32" spans="1:14" x14ac:dyDescent="0.25">
      <c r="A32" t="s">
        <v>30</v>
      </c>
      <c r="B32" t="s">
        <v>31</v>
      </c>
      <c r="C32" t="s">
        <v>136</v>
      </c>
      <c r="D32" t="s">
        <v>162</v>
      </c>
      <c r="E32" t="s">
        <v>163</v>
      </c>
      <c r="F32" t="s">
        <v>164</v>
      </c>
      <c r="G32" t="str">
        <f>Tabela13[[#This Row],[Department]]</f>
        <v>Department of English and American Studies</v>
      </c>
      <c r="H32" s="3" t="s">
        <v>165</v>
      </c>
      <c r="I32">
        <v>3</v>
      </c>
      <c r="J32" t="s">
        <v>44</v>
      </c>
      <c r="K32" s="2" t="s">
        <v>38</v>
      </c>
      <c r="L32" s="2">
        <v>3</v>
      </c>
      <c r="M32" s="2" t="s">
        <v>50</v>
      </c>
      <c r="N32" s="2"/>
    </row>
    <row r="33" spans="1:14" x14ac:dyDescent="0.25">
      <c r="A33" t="s">
        <v>30</v>
      </c>
      <c r="B33" t="s">
        <v>31</v>
      </c>
      <c r="C33" t="s">
        <v>136</v>
      </c>
      <c r="D33" t="s">
        <v>166</v>
      </c>
      <c r="E33" t="s">
        <v>167</v>
      </c>
      <c r="F33" t="s">
        <v>168</v>
      </c>
      <c r="G33" t="str">
        <f>Tabela13[[#This Row],[Department]]</f>
        <v>Department of English and American Studies</v>
      </c>
      <c r="H33" s="3" t="s">
        <v>169</v>
      </c>
      <c r="I33">
        <v>3</v>
      </c>
      <c r="J33" t="s">
        <v>44</v>
      </c>
      <c r="K33" s="2" t="s">
        <v>38</v>
      </c>
      <c r="L33" s="2">
        <v>3</v>
      </c>
      <c r="M33" s="2" t="s">
        <v>50</v>
      </c>
      <c r="N33" s="2"/>
    </row>
    <row r="34" spans="1:14" x14ac:dyDescent="0.25">
      <c r="A34" t="s">
        <v>30</v>
      </c>
      <c r="B34" t="s">
        <v>31</v>
      </c>
      <c r="C34" t="s">
        <v>136</v>
      </c>
      <c r="D34" t="s">
        <v>170</v>
      </c>
      <c r="E34" t="s">
        <v>171</v>
      </c>
      <c r="F34" t="s">
        <v>172</v>
      </c>
      <c r="G34" t="str">
        <f>Tabela13[[#This Row],[Department]]</f>
        <v>Department of English and American Studies</v>
      </c>
      <c r="H34" s="3" t="s">
        <v>173</v>
      </c>
      <c r="I34">
        <v>3</v>
      </c>
      <c r="J34" t="s">
        <v>44</v>
      </c>
      <c r="K34" s="2" t="s">
        <v>38</v>
      </c>
      <c r="L34" s="2">
        <v>3</v>
      </c>
      <c r="M34" s="2" t="s">
        <v>50</v>
      </c>
      <c r="N34" s="2" t="s">
        <v>45</v>
      </c>
    </row>
    <row r="35" spans="1:14" x14ac:dyDescent="0.25">
      <c r="A35" t="s">
        <v>30</v>
      </c>
      <c r="B35" t="s">
        <v>31</v>
      </c>
      <c r="C35" t="s">
        <v>136</v>
      </c>
      <c r="D35" t="s">
        <v>174</v>
      </c>
      <c r="E35" t="s">
        <v>175</v>
      </c>
      <c r="F35" t="s">
        <v>176</v>
      </c>
      <c r="G35" t="str">
        <f>Tabela13[[#This Row],[Department]]</f>
        <v>Department of English and American Studies</v>
      </c>
      <c r="H35" s="3" t="s">
        <v>177</v>
      </c>
      <c r="I35">
        <v>3</v>
      </c>
      <c r="J35" t="s">
        <v>37</v>
      </c>
      <c r="K35" s="2" t="s">
        <v>38</v>
      </c>
      <c r="L35" s="2">
        <v>2</v>
      </c>
      <c r="M35" s="2" t="s">
        <v>178</v>
      </c>
      <c r="N35" s="2"/>
    </row>
    <row r="36" spans="1:14" x14ac:dyDescent="0.25">
      <c r="A36" t="s">
        <v>30</v>
      </c>
      <c r="B36" t="s">
        <v>31</v>
      </c>
      <c r="C36" t="s">
        <v>136</v>
      </c>
      <c r="D36" t="s">
        <v>179</v>
      </c>
      <c r="E36" t="s">
        <v>180</v>
      </c>
      <c r="F36" t="s">
        <v>181</v>
      </c>
      <c r="G36" t="str">
        <f>Tabela13[[#This Row],[Department]]</f>
        <v>Department of English and American Studies</v>
      </c>
      <c r="H36" s="3" t="s">
        <v>182</v>
      </c>
      <c r="I36">
        <v>3</v>
      </c>
      <c r="J36" t="s">
        <v>37</v>
      </c>
      <c r="K36" s="2" t="s">
        <v>38</v>
      </c>
      <c r="L36" s="2">
        <v>3</v>
      </c>
      <c r="M36" s="2" t="s">
        <v>183</v>
      </c>
      <c r="N36" s="2"/>
    </row>
    <row r="37" spans="1:14" x14ac:dyDescent="0.25">
      <c r="A37" t="s">
        <v>30</v>
      </c>
      <c r="B37" t="s">
        <v>31</v>
      </c>
      <c r="C37" t="s">
        <v>136</v>
      </c>
      <c r="D37" t="s">
        <v>184</v>
      </c>
      <c r="E37" t="s">
        <v>185</v>
      </c>
      <c r="F37" t="s">
        <v>186</v>
      </c>
      <c r="G37" t="str">
        <f>Tabela13[[#This Row],[Department]]</f>
        <v>Department of English and American Studies</v>
      </c>
      <c r="H37" s="3" t="s">
        <v>187</v>
      </c>
      <c r="I37">
        <v>6</v>
      </c>
      <c r="J37" t="s">
        <v>37</v>
      </c>
      <c r="K37" s="2" t="s">
        <v>38</v>
      </c>
      <c r="L37" s="2">
        <v>4</v>
      </c>
      <c r="M37" s="2" t="s">
        <v>188</v>
      </c>
      <c r="N37" s="2"/>
    </row>
    <row r="38" spans="1:14" x14ac:dyDescent="0.25">
      <c r="A38" t="s">
        <v>30</v>
      </c>
      <c r="B38" t="s">
        <v>31</v>
      </c>
      <c r="C38" t="s">
        <v>136</v>
      </c>
      <c r="D38" t="s">
        <v>189</v>
      </c>
      <c r="E38" t="s">
        <v>190</v>
      </c>
      <c r="F38" t="s">
        <v>191</v>
      </c>
      <c r="G38" t="str">
        <f>Tabela13[[#This Row],[Department]]</f>
        <v>Department of English and American Studies</v>
      </c>
      <c r="H38" s="3" t="s">
        <v>192</v>
      </c>
      <c r="I38">
        <v>3</v>
      </c>
      <c r="J38" t="s">
        <v>44</v>
      </c>
      <c r="K38" s="2" t="s">
        <v>38</v>
      </c>
      <c r="L38" s="2">
        <v>3</v>
      </c>
      <c r="M38" s="2" t="s">
        <v>50</v>
      </c>
      <c r="N38" s="2"/>
    </row>
    <row r="39" spans="1:14" x14ac:dyDescent="0.25">
      <c r="A39" t="s">
        <v>30</v>
      </c>
      <c r="B39" t="s">
        <v>31</v>
      </c>
      <c r="C39" t="s">
        <v>136</v>
      </c>
      <c r="D39" t="s">
        <v>193</v>
      </c>
      <c r="E39" t="s">
        <v>194</v>
      </c>
      <c r="F39" t="s">
        <v>195</v>
      </c>
      <c r="G39" t="str">
        <f>Tabela13[[#This Row],[Department]]</f>
        <v>Department of English and American Studies</v>
      </c>
      <c r="H39" s="3" t="s">
        <v>196</v>
      </c>
      <c r="I39">
        <v>3</v>
      </c>
      <c r="J39" t="s">
        <v>44</v>
      </c>
      <c r="K39" s="2" t="s">
        <v>38</v>
      </c>
      <c r="L39" s="2">
        <v>3</v>
      </c>
      <c r="M39" s="2" t="s">
        <v>197</v>
      </c>
      <c r="N39" s="2" t="s">
        <v>45</v>
      </c>
    </row>
    <row r="40" spans="1:14" x14ac:dyDescent="0.25">
      <c r="A40" t="s">
        <v>30</v>
      </c>
      <c r="B40" t="s">
        <v>31</v>
      </c>
      <c r="C40" t="s">
        <v>136</v>
      </c>
      <c r="D40" t="s">
        <v>198</v>
      </c>
      <c r="E40" t="s">
        <v>199</v>
      </c>
      <c r="F40" t="s">
        <v>200</v>
      </c>
      <c r="G40" t="str">
        <f>Tabela13[[#This Row],[Department]]</f>
        <v>Department of English and American Studies</v>
      </c>
      <c r="H40" s="3" t="s">
        <v>201</v>
      </c>
      <c r="I40">
        <v>3</v>
      </c>
      <c r="J40" t="s">
        <v>44</v>
      </c>
      <c r="K40" s="2" t="s">
        <v>38</v>
      </c>
      <c r="L40" s="2">
        <v>3</v>
      </c>
      <c r="M40" s="2" t="s">
        <v>50</v>
      </c>
      <c r="N40" s="2" t="s">
        <v>45</v>
      </c>
    </row>
    <row r="41" spans="1:14" s="258" customFormat="1" x14ac:dyDescent="0.25">
      <c r="A41" s="258" t="s">
        <v>30</v>
      </c>
      <c r="B41" s="258" t="s">
        <v>31</v>
      </c>
      <c r="C41" s="258" t="s">
        <v>136</v>
      </c>
      <c r="D41" s="258" t="s">
        <v>202</v>
      </c>
      <c r="E41" s="258" t="s">
        <v>203</v>
      </c>
      <c r="F41" s="258" t="s">
        <v>204</v>
      </c>
      <c r="G41" s="258" t="str">
        <f>Tabela13[[#This Row],[Department]]</f>
        <v>Department of English and American Studies</v>
      </c>
      <c r="H41" s="259" t="s">
        <v>205</v>
      </c>
      <c r="I41" s="258">
        <v>3</v>
      </c>
      <c r="J41" s="258" t="s">
        <v>37</v>
      </c>
      <c r="K41" s="260" t="s">
        <v>38</v>
      </c>
      <c r="L41" s="260">
        <v>2</v>
      </c>
      <c r="M41" s="260" t="s">
        <v>206</v>
      </c>
      <c r="N41" s="260"/>
    </row>
    <row r="42" spans="1:14" x14ac:dyDescent="0.25">
      <c r="A42" t="s">
        <v>30</v>
      </c>
      <c r="B42" t="s">
        <v>31</v>
      </c>
      <c r="C42" t="s">
        <v>136</v>
      </c>
      <c r="D42" t="s">
        <v>207</v>
      </c>
      <c r="E42" t="s">
        <v>208</v>
      </c>
      <c r="F42" t="s">
        <v>209</v>
      </c>
      <c r="G42" t="str">
        <f>Tabela13[[#This Row],[Department]]</f>
        <v>Department of English and American Studies</v>
      </c>
      <c r="H42" s="3" t="s">
        <v>210</v>
      </c>
      <c r="I42">
        <v>3</v>
      </c>
      <c r="J42" t="s">
        <v>37</v>
      </c>
      <c r="K42" s="2" t="s">
        <v>38</v>
      </c>
      <c r="L42" s="2">
        <v>3</v>
      </c>
      <c r="M42" s="2" t="s">
        <v>50</v>
      </c>
      <c r="N42" s="2"/>
    </row>
    <row r="43" spans="1:14" x14ac:dyDescent="0.25">
      <c r="A43" t="s">
        <v>30</v>
      </c>
      <c r="B43" t="s">
        <v>31</v>
      </c>
      <c r="C43" t="s">
        <v>136</v>
      </c>
      <c r="D43" t="s">
        <v>211</v>
      </c>
      <c r="E43" t="s">
        <v>212</v>
      </c>
      <c r="F43" t="s">
        <v>213</v>
      </c>
      <c r="G43" t="str">
        <f>Tabela13[[#This Row],[Department]]</f>
        <v>Department of English and American Studies</v>
      </c>
      <c r="H43" s="3" t="s">
        <v>214</v>
      </c>
      <c r="I43">
        <v>3</v>
      </c>
      <c r="J43" t="s">
        <v>44</v>
      </c>
      <c r="K43" s="2" t="s">
        <v>38</v>
      </c>
      <c r="L43" s="2">
        <v>2</v>
      </c>
      <c r="M43" s="2" t="s">
        <v>206</v>
      </c>
      <c r="N43" s="2"/>
    </row>
    <row r="44" spans="1:14" x14ac:dyDescent="0.25">
      <c r="A44" t="s">
        <v>30</v>
      </c>
      <c r="B44" t="s">
        <v>31</v>
      </c>
      <c r="C44" t="s">
        <v>136</v>
      </c>
      <c r="D44" t="s">
        <v>215</v>
      </c>
      <c r="E44" t="s">
        <v>216</v>
      </c>
      <c r="F44" t="s">
        <v>217</v>
      </c>
      <c r="G44" t="str">
        <f>Tabela13[[#This Row],[Department]]</f>
        <v>Department of English and American Studies</v>
      </c>
      <c r="H44" s="3" t="s">
        <v>218</v>
      </c>
      <c r="I44">
        <v>3</v>
      </c>
      <c r="J44" t="s">
        <v>37</v>
      </c>
      <c r="K44" s="2" t="s">
        <v>38</v>
      </c>
      <c r="L44" s="2">
        <v>2</v>
      </c>
      <c r="M44" s="2" t="s">
        <v>206</v>
      </c>
      <c r="N44" s="2"/>
    </row>
    <row r="45" spans="1:14" x14ac:dyDescent="0.25">
      <c r="A45" t="s">
        <v>30</v>
      </c>
      <c r="B45" t="s">
        <v>31</v>
      </c>
      <c r="C45" t="s">
        <v>136</v>
      </c>
      <c r="D45" t="s">
        <v>219</v>
      </c>
      <c r="E45" t="s">
        <v>220</v>
      </c>
      <c r="F45" t="s">
        <v>221</v>
      </c>
      <c r="G45" t="str">
        <f>Tabela13[[#This Row],[Department]]</f>
        <v>Department of English and American Studies</v>
      </c>
      <c r="H45" s="3" t="s">
        <v>222</v>
      </c>
      <c r="I45">
        <v>3</v>
      </c>
      <c r="J45" t="s">
        <v>44</v>
      </c>
      <c r="K45" s="2" t="s">
        <v>38</v>
      </c>
      <c r="L45" s="2">
        <v>2</v>
      </c>
      <c r="M45" s="2" t="s">
        <v>206</v>
      </c>
      <c r="N45" s="2"/>
    </row>
    <row r="46" spans="1:14" x14ac:dyDescent="0.25">
      <c r="A46" t="s">
        <v>30</v>
      </c>
      <c r="B46" t="s">
        <v>31</v>
      </c>
      <c r="C46" t="s">
        <v>136</v>
      </c>
      <c r="D46" t="s">
        <v>223</v>
      </c>
      <c r="E46" t="s">
        <v>224</v>
      </c>
      <c r="F46" t="s">
        <v>225</v>
      </c>
      <c r="G46" t="str">
        <f>Tabela13[[#This Row],[Department]]</f>
        <v>Department of English and American Studies</v>
      </c>
      <c r="H46" s="3" t="s">
        <v>226</v>
      </c>
      <c r="I46">
        <v>3</v>
      </c>
      <c r="J46" t="s">
        <v>44</v>
      </c>
      <c r="K46" s="2" t="s">
        <v>38</v>
      </c>
      <c r="L46" s="2">
        <v>3</v>
      </c>
      <c r="M46" s="2" t="s">
        <v>50</v>
      </c>
      <c r="N46" s="2" t="s">
        <v>45</v>
      </c>
    </row>
    <row r="47" spans="1:14" x14ac:dyDescent="0.25">
      <c r="A47" t="s">
        <v>30</v>
      </c>
      <c r="B47" t="s">
        <v>31</v>
      </c>
      <c r="C47" t="s">
        <v>136</v>
      </c>
      <c r="D47" t="s">
        <v>227</v>
      </c>
      <c r="E47" t="s">
        <v>228</v>
      </c>
      <c r="F47" t="s">
        <v>229</v>
      </c>
      <c r="G47" t="str">
        <f>Tabela13[[#This Row],[Department]]</f>
        <v>Department of English and American Studies</v>
      </c>
      <c r="H47" s="3" t="s">
        <v>230</v>
      </c>
      <c r="I47">
        <v>3</v>
      </c>
      <c r="J47" t="s">
        <v>44</v>
      </c>
      <c r="K47" s="2" t="s">
        <v>38</v>
      </c>
      <c r="L47" s="2">
        <v>5</v>
      </c>
      <c r="M47" s="2" t="s">
        <v>197</v>
      </c>
      <c r="N47" s="2" t="s">
        <v>45</v>
      </c>
    </row>
    <row r="48" spans="1:14" x14ac:dyDescent="0.25">
      <c r="A48" t="s">
        <v>30</v>
      </c>
      <c r="B48" t="s">
        <v>31</v>
      </c>
      <c r="C48" t="s">
        <v>136</v>
      </c>
      <c r="D48" t="s">
        <v>231</v>
      </c>
      <c r="E48" t="s">
        <v>163</v>
      </c>
      <c r="F48" t="s">
        <v>164</v>
      </c>
      <c r="G48" t="str">
        <f>Tabela13[[#This Row],[Department]]</f>
        <v>Department of English and American Studies</v>
      </c>
      <c r="H48" s="3" t="s">
        <v>232</v>
      </c>
      <c r="I48">
        <v>3</v>
      </c>
      <c r="J48" t="s">
        <v>44</v>
      </c>
      <c r="K48" s="2" t="s">
        <v>38</v>
      </c>
      <c r="L48" s="2">
        <v>3</v>
      </c>
      <c r="M48" s="2" t="s">
        <v>50</v>
      </c>
      <c r="N48" s="2" t="s">
        <v>45</v>
      </c>
    </row>
    <row r="49" spans="1:14" x14ac:dyDescent="0.25">
      <c r="A49" t="s">
        <v>30</v>
      </c>
      <c r="B49" t="s">
        <v>31</v>
      </c>
      <c r="C49" t="s">
        <v>136</v>
      </c>
      <c r="D49" t="s">
        <v>233</v>
      </c>
      <c r="E49" t="s">
        <v>234</v>
      </c>
      <c r="F49" t="s">
        <v>235</v>
      </c>
      <c r="G49" t="str">
        <f>Tabela13[[#This Row],[Department]]</f>
        <v>Department of English and American Studies</v>
      </c>
      <c r="H49" s="3" t="s">
        <v>236</v>
      </c>
      <c r="I49">
        <v>3</v>
      </c>
      <c r="J49" t="s">
        <v>44</v>
      </c>
      <c r="K49" s="2" t="s">
        <v>38</v>
      </c>
      <c r="L49" s="2">
        <v>3</v>
      </c>
      <c r="M49" s="2" t="s">
        <v>197</v>
      </c>
      <c r="N49" s="2" t="s">
        <v>45</v>
      </c>
    </row>
    <row r="50" spans="1:14" x14ac:dyDescent="0.25">
      <c r="A50" t="s">
        <v>30</v>
      </c>
      <c r="B50" t="s">
        <v>31</v>
      </c>
      <c r="C50" t="s">
        <v>136</v>
      </c>
      <c r="D50" t="s">
        <v>237</v>
      </c>
      <c r="E50" t="s">
        <v>238</v>
      </c>
      <c r="F50" t="s">
        <v>239</v>
      </c>
      <c r="G50" t="str">
        <f>Tabela13[[#This Row],[Department]]</f>
        <v>Department of English and American Studies</v>
      </c>
      <c r="H50" s="3" t="s">
        <v>240</v>
      </c>
      <c r="I50">
        <v>3</v>
      </c>
      <c r="J50" t="s">
        <v>37</v>
      </c>
      <c r="K50" s="2" t="s">
        <v>38</v>
      </c>
      <c r="L50" s="2">
        <v>3</v>
      </c>
      <c r="M50" s="2" t="s">
        <v>50</v>
      </c>
      <c r="N50" s="2" t="s">
        <v>45</v>
      </c>
    </row>
    <row r="51" spans="1:14" x14ac:dyDescent="0.25">
      <c r="A51" t="s">
        <v>30</v>
      </c>
      <c r="B51" t="s">
        <v>31</v>
      </c>
      <c r="C51" t="s">
        <v>136</v>
      </c>
      <c r="D51" t="s">
        <v>241</v>
      </c>
      <c r="E51" t="s">
        <v>242</v>
      </c>
      <c r="F51" t="s">
        <v>243</v>
      </c>
      <c r="G51" t="str">
        <f>Tabela13[[#This Row],[Department]]</f>
        <v>Department of English and American Studies</v>
      </c>
      <c r="H51" s="3" t="s">
        <v>244</v>
      </c>
      <c r="I51">
        <v>3</v>
      </c>
      <c r="J51" t="s">
        <v>37</v>
      </c>
      <c r="K51" s="2" t="s">
        <v>38</v>
      </c>
      <c r="L51" s="2">
        <v>3</v>
      </c>
      <c r="M51" s="2" t="s">
        <v>245</v>
      </c>
      <c r="N51" s="2" t="s">
        <v>45</v>
      </c>
    </row>
    <row r="52" spans="1:14" x14ac:dyDescent="0.25">
      <c r="A52" t="s">
        <v>30</v>
      </c>
      <c r="B52" t="s">
        <v>31</v>
      </c>
      <c r="C52" t="s">
        <v>136</v>
      </c>
      <c r="D52" t="s">
        <v>246</v>
      </c>
      <c r="E52" t="s">
        <v>247</v>
      </c>
      <c r="F52" t="s">
        <v>248</v>
      </c>
      <c r="G52" t="str">
        <f>Tabela13[[#This Row],[Department]]</f>
        <v>Department of English and American Studies</v>
      </c>
      <c r="H52" s="3" t="s">
        <v>249</v>
      </c>
      <c r="I52">
        <v>3</v>
      </c>
      <c r="J52" t="s">
        <v>44</v>
      </c>
      <c r="K52" s="2" t="s">
        <v>38</v>
      </c>
      <c r="L52" s="2">
        <v>3</v>
      </c>
      <c r="M52" s="2" t="s">
        <v>50</v>
      </c>
      <c r="N52" s="2" t="s">
        <v>45</v>
      </c>
    </row>
    <row r="53" spans="1:14" x14ac:dyDescent="0.25">
      <c r="A53" t="s">
        <v>30</v>
      </c>
      <c r="B53" t="s">
        <v>250</v>
      </c>
      <c r="C53" t="s">
        <v>32</v>
      </c>
      <c r="D53" t="s">
        <v>251</v>
      </c>
      <c r="E53" t="s">
        <v>252</v>
      </c>
      <c r="F53" t="s">
        <v>253</v>
      </c>
      <c r="G53" t="str">
        <f>Tabela13[[#This Row],[Department]]</f>
        <v>Department of Translation Studies</v>
      </c>
      <c r="H53" s="3" t="s">
        <v>254</v>
      </c>
      <c r="I53">
        <v>3</v>
      </c>
      <c r="J53" t="s">
        <v>37</v>
      </c>
      <c r="K53" s="2" t="s">
        <v>255</v>
      </c>
      <c r="L53" s="2"/>
      <c r="M53" s="2"/>
      <c r="N53" s="2" t="s">
        <v>45</v>
      </c>
    </row>
    <row r="54" spans="1:14" x14ac:dyDescent="0.25">
      <c r="A54" t="s">
        <v>30</v>
      </c>
      <c r="B54" t="s">
        <v>250</v>
      </c>
      <c r="C54" t="s">
        <v>32</v>
      </c>
      <c r="D54" t="s">
        <v>256</v>
      </c>
      <c r="E54" t="s">
        <v>257</v>
      </c>
      <c r="F54" t="s">
        <v>258</v>
      </c>
      <c r="G54" t="str">
        <f>Tabela13[[#This Row],[Department]]</f>
        <v>Department of Translation Studies</v>
      </c>
      <c r="H54" s="3" t="s">
        <v>259</v>
      </c>
      <c r="I54">
        <v>3</v>
      </c>
      <c r="J54" t="s">
        <v>37</v>
      </c>
      <c r="K54" s="2" t="s">
        <v>255</v>
      </c>
      <c r="L54" s="2"/>
      <c r="M54" s="2"/>
      <c r="N54" s="2" t="s">
        <v>45</v>
      </c>
    </row>
    <row r="55" spans="1:14" x14ac:dyDescent="0.25">
      <c r="A55" t="s">
        <v>30</v>
      </c>
      <c r="B55" t="s">
        <v>250</v>
      </c>
      <c r="C55" t="s">
        <v>32</v>
      </c>
      <c r="D55" t="s">
        <v>260</v>
      </c>
      <c r="E55" t="s">
        <v>261</v>
      </c>
      <c r="F55" t="s">
        <v>262</v>
      </c>
      <c r="G55" t="str">
        <f>Tabela13[[#This Row],[Department]]</f>
        <v>Department of Translation Studies</v>
      </c>
      <c r="H55" s="3" t="s">
        <v>263</v>
      </c>
      <c r="I55">
        <v>3</v>
      </c>
      <c r="J55" t="s">
        <v>44</v>
      </c>
      <c r="K55" s="2" t="s">
        <v>38</v>
      </c>
      <c r="L55" s="2"/>
      <c r="M55" s="2"/>
      <c r="N55" s="2"/>
    </row>
    <row r="56" spans="1:14" x14ac:dyDescent="0.25">
      <c r="A56" t="s">
        <v>30</v>
      </c>
      <c r="B56" t="s">
        <v>250</v>
      </c>
      <c r="C56" t="s">
        <v>32</v>
      </c>
      <c r="D56" t="s">
        <v>264</v>
      </c>
      <c r="E56" t="s">
        <v>265</v>
      </c>
      <c r="F56" t="s">
        <v>266</v>
      </c>
      <c r="G56" t="str">
        <f>Tabela13[[#This Row],[Department]]</f>
        <v>Department of Translation Studies</v>
      </c>
      <c r="H56" s="3" t="s">
        <v>267</v>
      </c>
      <c r="I56">
        <v>6</v>
      </c>
      <c r="J56" t="s">
        <v>44</v>
      </c>
      <c r="K56" s="2" t="s">
        <v>38</v>
      </c>
      <c r="L56" s="2"/>
      <c r="M56" s="2"/>
      <c r="N56" s="2"/>
    </row>
    <row r="57" spans="1:14" x14ac:dyDescent="0.25">
      <c r="A57" t="s">
        <v>30</v>
      </c>
      <c r="B57" t="s">
        <v>250</v>
      </c>
      <c r="C57" t="s">
        <v>32</v>
      </c>
      <c r="D57" t="s">
        <v>268</v>
      </c>
      <c r="E57" t="s">
        <v>269</v>
      </c>
      <c r="F57" t="s">
        <v>270</v>
      </c>
      <c r="G57" t="str">
        <f>Tabela13[[#This Row],[Department]]</f>
        <v>Department of Translation Studies</v>
      </c>
      <c r="H57" s="3" t="s">
        <v>271</v>
      </c>
      <c r="I57">
        <v>3</v>
      </c>
      <c r="J57" t="s">
        <v>37</v>
      </c>
      <c r="K57" s="2" t="s">
        <v>38</v>
      </c>
      <c r="L57" s="2"/>
      <c r="M57" s="2"/>
      <c r="N57" s="2"/>
    </row>
    <row r="58" spans="1:14" x14ac:dyDescent="0.25">
      <c r="A58" t="s">
        <v>30</v>
      </c>
      <c r="B58" t="s">
        <v>31</v>
      </c>
      <c r="C58" t="s">
        <v>136</v>
      </c>
      <c r="D58" t="s">
        <v>272</v>
      </c>
      <c r="E58" t="s">
        <v>273</v>
      </c>
      <c r="F58" t="s">
        <v>274</v>
      </c>
      <c r="G58" t="str">
        <f>Tabela13[[#This Row],[Department]]</f>
        <v>Department of English and American Studies</v>
      </c>
      <c r="H58" s="3" t="s">
        <v>275</v>
      </c>
      <c r="I58">
        <v>3</v>
      </c>
      <c r="J58" t="s">
        <v>44</v>
      </c>
      <c r="K58" s="2" t="s">
        <v>38</v>
      </c>
      <c r="L58" s="2">
        <v>3</v>
      </c>
      <c r="M58" s="2" t="s">
        <v>50</v>
      </c>
      <c r="N58" s="2" t="s">
        <v>45</v>
      </c>
    </row>
    <row r="59" spans="1:14" x14ac:dyDescent="0.25">
      <c r="A59" t="s">
        <v>30</v>
      </c>
      <c r="B59" t="s">
        <v>276</v>
      </c>
      <c r="C59" t="s">
        <v>32</v>
      </c>
      <c r="D59" t="s">
        <v>277</v>
      </c>
      <c r="E59" t="s">
        <v>278</v>
      </c>
      <c r="F59" t="s">
        <v>279</v>
      </c>
      <c r="G59" t="str">
        <f>Tabela13[[#This Row],[Department]]</f>
        <v>Department of German Studies</v>
      </c>
      <c r="H59" s="3" t="s">
        <v>280</v>
      </c>
      <c r="I59">
        <v>3</v>
      </c>
      <c r="J59" t="s">
        <v>37</v>
      </c>
      <c r="K59" s="2" t="s">
        <v>255</v>
      </c>
      <c r="L59" s="2"/>
      <c r="M59" s="2"/>
      <c r="N59" s="2"/>
    </row>
    <row r="60" spans="1:14" x14ac:dyDescent="0.25">
      <c r="A60" t="s">
        <v>30</v>
      </c>
      <c r="B60" t="s">
        <v>276</v>
      </c>
      <c r="C60" t="s">
        <v>32</v>
      </c>
      <c r="D60" t="s">
        <v>281</v>
      </c>
      <c r="E60" t="s">
        <v>282</v>
      </c>
      <c r="F60" t="s">
        <v>283</v>
      </c>
      <c r="G60" t="str">
        <f>Tabela13[[#This Row],[Department]]</f>
        <v>Department of German Studies</v>
      </c>
      <c r="H60" s="3" t="s">
        <v>284</v>
      </c>
      <c r="I60">
        <v>9</v>
      </c>
      <c r="J60" t="s">
        <v>37</v>
      </c>
      <c r="K60" s="2" t="s">
        <v>255</v>
      </c>
      <c r="L60" s="2"/>
      <c r="M60" s="2"/>
      <c r="N60" s="2"/>
    </row>
    <row r="61" spans="1:14" x14ac:dyDescent="0.25">
      <c r="A61" t="s">
        <v>30</v>
      </c>
      <c r="B61" t="s">
        <v>276</v>
      </c>
      <c r="C61" t="s">
        <v>32</v>
      </c>
      <c r="D61" t="s">
        <v>285</v>
      </c>
      <c r="E61" t="s">
        <v>286</v>
      </c>
      <c r="F61" t="s">
        <v>287</v>
      </c>
      <c r="G61" t="str">
        <f>Tabela13[[#This Row],[Department]]</f>
        <v>Department of German Studies</v>
      </c>
      <c r="H61" s="3" t="s">
        <v>288</v>
      </c>
      <c r="I61">
        <v>3</v>
      </c>
      <c r="J61" t="s">
        <v>37</v>
      </c>
      <c r="K61" s="2" t="s">
        <v>255</v>
      </c>
      <c r="L61" s="2"/>
      <c r="M61" s="2" t="s">
        <v>289</v>
      </c>
      <c r="N61" s="2"/>
    </row>
    <row r="62" spans="1:14" x14ac:dyDescent="0.25">
      <c r="A62" t="s">
        <v>30</v>
      </c>
      <c r="B62" t="s">
        <v>276</v>
      </c>
      <c r="C62" t="s">
        <v>32</v>
      </c>
      <c r="D62" t="s">
        <v>290</v>
      </c>
      <c r="E62" t="s">
        <v>291</v>
      </c>
      <c r="F62" t="s">
        <v>292</v>
      </c>
      <c r="G62" t="str">
        <f>Tabela13[[#This Row],[Department]]</f>
        <v>Department of German Studies</v>
      </c>
      <c r="H62" s="3" t="s">
        <v>293</v>
      </c>
      <c r="I62">
        <v>3</v>
      </c>
      <c r="J62" t="s">
        <v>37</v>
      </c>
      <c r="K62" s="2" t="s">
        <v>255</v>
      </c>
      <c r="L62" s="2"/>
      <c r="M62" s="2"/>
      <c r="N62" s="2"/>
    </row>
    <row r="63" spans="1:14" x14ac:dyDescent="0.25">
      <c r="A63" t="s">
        <v>30</v>
      </c>
      <c r="B63" t="s">
        <v>276</v>
      </c>
      <c r="C63" t="s">
        <v>32</v>
      </c>
      <c r="D63" t="s">
        <v>294</v>
      </c>
      <c r="E63" t="s">
        <v>295</v>
      </c>
      <c r="F63" t="s">
        <v>296</v>
      </c>
      <c r="G63" t="str">
        <f>Tabela13[[#This Row],[Department]]</f>
        <v>Department of German Studies</v>
      </c>
      <c r="H63" s="3" t="s">
        <v>297</v>
      </c>
      <c r="I63">
        <v>6</v>
      </c>
      <c r="J63" t="s">
        <v>37</v>
      </c>
      <c r="K63" s="2" t="s">
        <v>255</v>
      </c>
      <c r="L63" s="2"/>
      <c r="M63" s="2"/>
      <c r="N63" s="2"/>
    </row>
    <row r="64" spans="1:14" x14ac:dyDescent="0.25">
      <c r="A64" t="s">
        <v>30</v>
      </c>
      <c r="B64" t="s">
        <v>276</v>
      </c>
      <c r="C64" t="s">
        <v>32</v>
      </c>
      <c r="D64" t="s">
        <v>298</v>
      </c>
      <c r="E64" t="s">
        <v>299</v>
      </c>
      <c r="F64" t="s">
        <v>300</v>
      </c>
      <c r="G64" t="str">
        <f>Tabela13[[#This Row],[Department]]</f>
        <v>Department of German Studies</v>
      </c>
      <c r="H64" s="3" t="s">
        <v>301</v>
      </c>
      <c r="I64">
        <v>3</v>
      </c>
      <c r="J64" t="s">
        <v>44</v>
      </c>
      <c r="K64" s="2" t="s">
        <v>255</v>
      </c>
      <c r="L64" s="2"/>
      <c r="M64" s="2"/>
      <c r="N64" s="2"/>
    </row>
    <row r="65" spans="1:14" x14ac:dyDescent="0.25">
      <c r="A65" t="s">
        <v>30</v>
      </c>
      <c r="B65" t="s">
        <v>276</v>
      </c>
      <c r="C65" t="s">
        <v>32</v>
      </c>
      <c r="D65" t="s">
        <v>302</v>
      </c>
      <c r="E65" t="s">
        <v>303</v>
      </c>
      <c r="F65" t="s">
        <v>304</v>
      </c>
      <c r="G65" t="str">
        <f>Tabela13[[#This Row],[Department]]</f>
        <v>Department of German Studies</v>
      </c>
      <c r="H65" s="3" t="s">
        <v>305</v>
      </c>
      <c r="I65">
        <v>6</v>
      </c>
      <c r="J65" t="s">
        <v>44</v>
      </c>
      <c r="K65" s="2" t="s">
        <v>255</v>
      </c>
      <c r="L65" s="2"/>
      <c r="M65" s="2"/>
      <c r="N65" s="2"/>
    </row>
    <row r="66" spans="1:14" x14ac:dyDescent="0.25">
      <c r="A66" t="s">
        <v>30</v>
      </c>
      <c r="B66" t="s">
        <v>276</v>
      </c>
      <c r="C66" t="s">
        <v>32</v>
      </c>
      <c r="D66" t="s">
        <v>306</v>
      </c>
      <c r="E66" t="s">
        <v>307</v>
      </c>
      <c r="F66" t="s">
        <v>308</v>
      </c>
      <c r="G66" t="str">
        <f>Tabela13[[#This Row],[Department]]</f>
        <v>Department of German Studies</v>
      </c>
      <c r="H66" s="3" t="s">
        <v>309</v>
      </c>
      <c r="I66">
        <v>3</v>
      </c>
      <c r="J66" t="s">
        <v>44</v>
      </c>
      <c r="K66" s="2" t="s">
        <v>255</v>
      </c>
      <c r="L66" s="2"/>
      <c r="M66" s="2"/>
      <c r="N66" s="2"/>
    </row>
    <row r="67" spans="1:14" x14ac:dyDescent="0.25">
      <c r="A67" t="s">
        <v>30</v>
      </c>
      <c r="B67" t="s">
        <v>276</v>
      </c>
      <c r="C67" t="s">
        <v>32</v>
      </c>
      <c r="D67" t="s">
        <v>310</v>
      </c>
      <c r="E67" t="s">
        <v>311</v>
      </c>
      <c r="F67" t="s">
        <v>312</v>
      </c>
      <c r="G67" t="str">
        <f>Tabela13[[#This Row],[Department]]</f>
        <v>Department of German Studies</v>
      </c>
      <c r="H67" s="3" t="s">
        <v>313</v>
      </c>
      <c r="I67">
        <v>3</v>
      </c>
      <c r="J67" t="s">
        <v>44</v>
      </c>
      <c r="K67" s="2" t="s">
        <v>255</v>
      </c>
      <c r="L67" s="2"/>
      <c r="M67" s="2"/>
      <c r="N67" s="2"/>
    </row>
    <row r="68" spans="1:14" x14ac:dyDescent="0.25">
      <c r="A68" t="s">
        <v>30</v>
      </c>
      <c r="B68" t="s">
        <v>276</v>
      </c>
      <c r="C68" t="s">
        <v>32</v>
      </c>
      <c r="D68" t="s">
        <v>314</v>
      </c>
      <c r="E68" t="s">
        <v>315</v>
      </c>
      <c r="F68" t="s">
        <v>316</v>
      </c>
      <c r="G68" t="str">
        <f>Tabela13[[#This Row],[Department]]</f>
        <v>Department of German Studies</v>
      </c>
      <c r="H68" s="3" t="s">
        <v>317</v>
      </c>
      <c r="I68">
        <v>3</v>
      </c>
      <c r="J68" t="s">
        <v>44</v>
      </c>
      <c r="K68" s="2" t="s">
        <v>318</v>
      </c>
      <c r="L68" s="2"/>
      <c r="M68" s="2"/>
      <c r="N68" s="2"/>
    </row>
    <row r="69" spans="1:14" x14ac:dyDescent="0.25">
      <c r="A69" t="s">
        <v>30</v>
      </c>
      <c r="B69" t="s">
        <v>276</v>
      </c>
      <c r="C69" t="s">
        <v>32</v>
      </c>
      <c r="D69" t="s">
        <v>319</v>
      </c>
      <c r="E69" t="s">
        <v>320</v>
      </c>
      <c r="F69" t="s">
        <v>321</v>
      </c>
      <c r="G69" t="str">
        <f>Tabela13[[#This Row],[Department]]</f>
        <v>Department of German Studies</v>
      </c>
      <c r="H69" s="3" t="s">
        <v>322</v>
      </c>
      <c r="I69">
        <v>6</v>
      </c>
      <c r="J69" t="s">
        <v>44</v>
      </c>
      <c r="K69" s="2" t="s">
        <v>255</v>
      </c>
      <c r="L69" s="2"/>
      <c r="M69" s="2" t="s">
        <v>323</v>
      </c>
      <c r="N69" s="2"/>
    </row>
    <row r="70" spans="1:14" x14ac:dyDescent="0.25">
      <c r="A70" t="s">
        <v>30</v>
      </c>
      <c r="B70" t="s">
        <v>276</v>
      </c>
      <c r="C70" t="s">
        <v>32</v>
      </c>
      <c r="D70" t="s">
        <v>324</v>
      </c>
      <c r="E70" t="s">
        <v>325</v>
      </c>
      <c r="F70" t="s">
        <v>326</v>
      </c>
      <c r="G70" t="str">
        <f>Tabela13[[#This Row],[Department]]</f>
        <v>Department of German Studies</v>
      </c>
      <c r="H70" s="3" t="s">
        <v>327</v>
      </c>
      <c r="I70">
        <v>3</v>
      </c>
      <c r="J70" t="s">
        <v>44</v>
      </c>
      <c r="K70" s="2" t="s">
        <v>255</v>
      </c>
      <c r="L70" s="2"/>
      <c r="M70" s="2"/>
      <c r="N70" s="2"/>
    </row>
    <row r="71" spans="1:14" x14ac:dyDescent="0.25">
      <c r="A71" t="s">
        <v>30</v>
      </c>
      <c r="B71" t="s">
        <v>276</v>
      </c>
      <c r="C71" t="s">
        <v>32</v>
      </c>
      <c r="D71" t="s">
        <v>328</v>
      </c>
      <c r="E71" t="s">
        <v>329</v>
      </c>
      <c r="F71" t="s">
        <v>330</v>
      </c>
      <c r="G71" t="str">
        <f>Tabela13[[#This Row],[Department]]</f>
        <v>Department of German Studies</v>
      </c>
      <c r="H71" s="3" t="s">
        <v>331</v>
      </c>
      <c r="I71">
        <v>6</v>
      </c>
      <c r="J71" t="s">
        <v>37</v>
      </c>
      <c r="K71" s="2" t="s">
        <v>255</v>
      </c>
      <c r="L71" s="2"/>
      <c r="M71" s="2"/>
      <c r="N71" s="2"/>
    </row>
    <row r="72" spans="1:14" x14ac:dyDescent="0.25">
      <c r="A72" t="s">
        <v>30</v>
      </c>
      <c r="B72" t="s">
        <v>276</v>
      </c>
      <c r="C72" t="s">
        <v>32</v>
      </c>
      <c r="D72" t="s">
        <v>332</v>
      </c>
      <c r="E72" t="s">
        <v>333</v>
      </c>
      <c r="F72" t="s">
        <v>334</v>
      </c>
      <c r="G72" t="str">
        <f>Tabela13[[#This Row],[Department]]</f>
        <v>Department of German Studies</v>
      </c>
      <c r="H72" s="3" t="s">
        <v>335</v>
      </c>
      <c r="I72">
        <v>3</v>
      </c>
      <c r="J72" t="s">
        <v>37</v>
      </c>
      <c r="K72" s="2" t="s">
        <v>255</v>
      </c>
      <c r="L72" s="2"/>
      <c r="M72" s="2"/>
      <c r="N72" s="2"/>
    </row>
    <row r="73" spans="1:14" x14ac:dyDescent="0.25">
      <c r="A73" t="s">
        <v>30</v>
      </c>
      <c r="B73" t="s">
        <v>276</v>
      </c>
      <c r="C73" t="s">
        <v>32</v>
      </c>
      <c r="D73" t="s">
        <v>336</v>
      </c>
      <c r="E73" t="s">
        <v>337</v>
      </c>
      <c r="F73" t="s">
        <v>338</v>
      </c>
      <c r="G73" t="str">
        <f>Tabela13[[#This Row],[Department]]</f>
        <v>Department of German Studies</v>
      </c>
      <c r="H73" s="3" t="s">
        <v>339</v>
      </c>
      <c r="I73">
        <v>6</v>
      </c>
      <c r="J73" t="s">
        <v>37</v>
      </c>
      <c r="K73" s="2" t="s">
        <v>255</v>
      </c>
      <c r="L73" s="2"/>
      <c r="M73" s="2"/>
      <c r="N73" s="2"/>
    </row>
    <row r="74" spans="1:14" x14ac:dyDescent="0.25">
      <c r="A74" t="s">
        <v>30</v>
      </c>
      <c r="B74" t="s">
        <v>276</v>
      </c>
      <c r="C74" t="s">
        <v>32</v>
      </c>
      <c r="D74" t="s">
        <v>340</v>
      </c>
      <c r="E74" t="s">
        <v>341</v>
      </c>
      <c r="F74" t="s">
        <v>342</v>
      </c>
      <c r="G74" t="str">
        <f>Tabela13[[#This Row],[Department]]</f>
        <v>Department of German Studies</v>
      </c>
      <c r="H74" s="3" t="s">
        <v>343</v>
      </c>
      <c r="I74">
        <v>6</v>
      </c>
      <c r="J74" t="s">
        <v>37</v>
      </c>
      <c r="K74" s="2" t="s">
        <v>255</v>
      </c>
      <c r="L74" s="2"/>
      <c r="M74" s="2"/>
      <c r="N74" s="2"/>
    </row>
    <row r="75" spans="1:14" x14ac:dyDescent="0.25">
      <c r="A75" t="s">
        <v>30</v>
      </c>
      <c r="B75" t="s">
        <v>276</v>
      </c>
      <c r="C75" t="s">
        <v>32</v>
      </c>
      <c r="D75" t="s">
        <v>344</v>
      </c>
      <c r="E75" t="s">
        <v>345</v>
      </c>
      <c r="F75" t="s">
        <v>346</v>
      </c>
      <c r="G75" t="str">
        <f>Tabela13[[#This Row],[Department]]</f>
        <v>Department of German Studies</v>
      </c>
      <c r="H75" s="3" t="s">
        <v>347</v>
      </c>
      <c r="I75">
        <v>3</v>
      </c>
      <c r="J75" t="s">
        <v>37</v>
      </c>
      <c r="K75" s="2" t="s">
        <v>318</v>
      </c>
      <c r="L75" s="2"/>
      <c r="M75" s="2"/>
      <c r="N75" s="2" t="s">
        <v>45</v>
      </c>
    </row>
    <row r="76" spans="1:14" x14ac:dyDescent="0.25">
      <c r="A76" t="s">
        <v>30</v>
      </c>
      <c r="B76" t="s">
        <v>276</v>
      </c>
      <c r="C76" t="s">
        <v>32</v>
      </c>
      <c r="D76" t="s">
        <v>348</v>
      </c>
      <c r="E76" t="s">
        <v>349</v>
      </c>
      <c r="F76" t="s">
        <v>350</v>
      </c>
      <c r="G76" t="str">
        <f>Tabela13[[#This Row],[Department]]</f>
        <v>Department of German Studies</v>
      </c>
      <c r="H76" s="3" t="s">
        <v>351</v>
      </c>
      <c r="I76">
        <v>3</v>
      </c>
      <c r="J76" t="s">
        <v>37</v>
      </c>
      <c r="K76" s="2" t="s">
        <v>255</v>
      </c>
      <c r="L76" s="2"/>
      <c r="M76" s="2"/>
      <c r="N76" s="2" t="s">
        <v>45</v>
      </c>
    </row>
    <row r="77" spans="1:14" x14ac:dyDescent="0.25">
      <c r="A77" t="s">
        <v>30</v>
      </c>
      <c r="B77" t="s">
        <v>276</v>
      </c>
      <c r="C77" t="s">
        <v>32</v>
      </c>
      <c r="D77" t="s">
        <v>352</v>
      </c>
      <c r="E77" t="s">
        <v>353</v>
      </c>
      <c r="F77" t="s">
        <v>354</v>
      </c>
      <c r="G77" t="str">
        <f>Tabela13[[#This Row],[Department]]</f>
        <v>Department of German Studies</v>
      </c>
      <c r="H77" s="3" t="s">
        <v>355</v>
      </c>
      <c r="I77">
        <v>3</v>
      </c>
      <c r="J77" t="s">
        <v>44</v>
      </c>
      <c r="K77" s="2" t="s">
        <v>255</v>
      </c>
      <c r="L77" s="2"/>
      <c r="M77" s="2"/>
      <c r="N77" s="2"/>
    </row>
    <row r="78" spans="1:14" x14ac:dyDescent="0.25">
      <c r="A78" t="s">
        <v>30</v>
      </c>
      <c r="B78" t="s">
        <v>276</v>
      </c>
      <c r="C78" t="s">
        <v>32</v>
      </c>
      <c r="D78" t="s">
        <v>356</v>
      </c>
      <c r="E78" t="s">
        <v>357</v>
      </c>
      <c r="F78" t="s">
        <v>358</v>
      </c>
      <c r="G78" t="str">
        <f>Tabela13[[#This Row],[Department]]</f>
        <v>Department of German Studies</v>
      </c>
      <c r="H78" s="3" t="s">
        <v>359</v>
      </c>
      <c r="I78">
        <v>3</v>
      </c>
      <c r="J78" t="s">
        <v>44</v>
      </c>
      <c r="K78" s="2" t="s">
        <v>255</v>
      </c>
      <c r="L78" s="2"/>
      <c r="M78" s="2"/>
      <c r="N78" s="2"/>
    </row>
    <row r="79" spans="1:14" x14ac:dyDescent="0.25">
      <c r="A79" t="s">
        <v>30</v>
      </c>
      <c r="B79" t="s">
        <v>276</v>
      </c>
      <c r="C79" t="s">
        <v>32</v>
      </c>
      <c r="D79" t="s">
        <v>360</v>
      </c>
      <c r="E79" t="s">
        <v>361</v>
      </c>
      <c r="F79" t="s">
        <v>362</v>
      </c>
      <c r="G79" t="str">
        <f>Tabela13[[#This Row],[Department]]</f>
        <v>Department of German Studies</v>
      </c>
      <c r="H79" s="3" t="s">
        <v>363</v>
      </c>
      <c r="I79">
        <v>3</v>
      </c>
      <c r="J79" t="s">
        <v>44</v>
      </c>
      <c r="K79" s="2" t="s">
        <v>255</v>
      </c>
      <c r="L79" s="2"/>
      <c r="M79" s="2"/>
      <c r="N79" s="2"/>
    </row>
    <row r="80" spans="1:14" x14ac:dyDescent="0.25">
      <c r="A80" t="s">
        <v>30</v>
      </c>
      <c r="B80" t="s">
        <v>276</v>
      </c>
      <c r="C80" t="s">
        <v>32</v>
      </c>
      <c r="D80" t="s">
        <v>364</v>
      </c>
      <c r="E80" t="s">
        <v>365</v>
      </c>
      <c r="F80" t="s">
        <v>366</v>
      </c>
      <c r="G80" t="str">
        <f>Tabela13[[#This Row],[Department]]</f>
        <v>Department of German Studies</v>
      </c>
      <c r="H80" s="3" t="s">
        <v>367</v>
      </c>
      <c r="I80">
        <v>3</v>
      </c>
      <c r="J80" t="s">
        <v>44</v>
      </c>
      <c r="K80" s="2" t="s">
        <v>255</v>
      </c>
      <c r="L80" s="2"/>
      <c r="M80" s="2"/>
      <c r="N80" s="2"/>
    </row>
    <row r="81" spans="1:14" x14ac:dyDescent="0.25">
      <c r="A81" t="s">
        <v>30</v>
      </c>
      <c r="B81" t="s">
        <v>276</v>
      </c>
      <c r="C81" t="s">
        <v>32</v>
      </c>
      <c r="D81" t="s">
        <v>368</v>
      </c>
      <c r="E81" t="s">
        <v>369</v>
      </c>
      <c r="F81" t="s">
        <v>370</v>
      </c>
      <c r="G81" t="str">
        <f>Tabela13[[#This Row],[Department]]</f>
        <v>Department of German Studies</v>
      </c>
      <c r="H81" s="3" t="s">
        <v>371</v>
      </c>
      <c r="I81">
        <v>3</v>
      </c>
      <c r="J81" t="s">
        <v>44</v>
      </c>
      <c r="K81" s="2" t="s">
        <v>255</v>
      </c>
      <c r="L81" s="2"/>
      <c r="M81" s="2" t="s">
        <v>372</v>
      </c>
      <c r="N81" s="2"/>
    </row>
    <row r="82" spans="1:14" x14ac:dyDescent="0.25">
      <c r="A82" t="s">
        <v>30</v>
      </c>
      <c r="B82" t="s">
        <v>276</v>
      </c>
      <c r="C82" t="s">
        <v>32</v>
      </c>
      <c r="D82" t="s">
        <v>373</v>
      </c>
      <c r="E82" t="s">
        <v>374</v>
      </c>
      <c r="F82" t="s">
        <v>375</v>
      </c>
      <c r="G82" t="str">
        <f>Tabela13[[#This Row],[Department]]</f>
        <v>Department of German Studies</v>
      </c>
      <c r="H82" s="3" t="s">
        <v>376</v>
      </c>
      <c r="I82">
        <v>3</v>
      </c>
      <c r="J82" t="s">
        <v>44</v>
      </c>
      <c r="K82" s="2" t="s">
        <v>255</v>
      </c>
      <c r="L82" s="2"/>
      <c r="M82" s="2" t="s">
        <v>377</v>
      </c>
      <c r="N82" s="2"/>
    </row>
    <row r="83" spans="1:14" x14ac:dyDescent="0.25">
      <c r="A83" t="s">
        <v>30</v>
      </c>
      <c r="B83" t="s">
        <v>276</v>
      </c>
      <c r="C83" t="s">
        <v>32</v>
      </c>
      <c r="D83" t="s">
        <v>378</v>
      </c>
      <c r="E83" t="s">
        <v>379</v>
      </c>
      <c r="F83" t="s">
        <v>380</v>
      </c>
      <c r="G83" t="str">
        <f>Tabela13[[#This Row],[Department]]</f>
        <v>Department of German Studies</v>
      </c>
      <c r="H83" s="3" t="s">
        <v>381</v>
      </c>
      <c r="I83">
        <v>3</v>
      </c>
      <c r="J83" t="s">
        <v>44</v>
      </c>
      <c r="K83" s="2" t="s">
        <v>255</v>
      </c>
      <c r="L83" s="2"/>
      <c r="M83" s="2"/>
      <c r="N83" s="2"/>
    </row>
    <row r="84" spans="1:14" x14ac:dyDescent="0.25">
      <c r="A84" t="s">
        <v>30</v>
      </c>
      <c r="B84" t="s">
        <v>276</v>
      </c>
      <c r="C84" t="s">
        <v>32</v>
      </c>
      <c r="D84" t="s">
        <v>382</v>
      </c>
      <c r="E84" t="s">
        <v>383</v>
      </c>
      <c r="F84" t="s">
        <v>384</v>
      </c>
      <c r="G84" t="str">
        <f>Tabela13[[#This Row],[Department]]</f>
        <v>Department of German Studies</v>
      </c>
      <c r="H84" s="3" t="s">
        <v>385</v>
      </c>
      <c r="I84">
        <v>3</v>
      </c>
      <c r="J84" t="s">
        <v>44</v>
      </c>
      <c r="K84" s="2" t="s">
        <v>255</v>
      </c>
      <c r="L84" s="2"/>
      <c r="M84" s="2"/>
      <c r="N84" s="2" t="s">
        <v>45</v>
      </c>
    </row>
    <row r="85" spans="1:14" x14ac:dyDescent="0.25">
      <c r="A85" t="s">
        <v>30</v>
      </c>
      <c r="B85" t="s">
        <v>276</v>
      </c>
      <c r="C85" t="s">
        <v>32</v>
      </c>
      <c r="D85" t="s">
        <v>386</v>
      </c>
      <c r="E85" t="s">
        <v>387</v>
      </c>
      <c r="F85" t="s">
        <v>388</v>
      </c>
      <c r="G85" t="str">
        <f>Tabela13[[#This Row],[Department]]</f>
        <v>Department of German Studies</v>
      </c>
      <c r="H85" s="3" t="s">
        <v>389</v>
      </c>
      <c r="I85">
        <v>3</v>
      </c>
      <c r="J85" t="s">
        <v>37</v>
      </c>
      <c r="K85" s="2" t="s">
        <v>255</v>
      </c>
      <c r="L85" s="2"/>
      <c r="M85" s="2"/>
      <c r="N85" s="2"/>
    </row>
    <row r="86" spans="1:14" x14ac:dyDescent="0.25">
      <c r="A86" t="s">
        <v>30</v>
      </c>
      <c r="B86" t="s">
        <v>276</v>
      </c>
      <c r="C86" t="s">
        <v>32</v>
      </c>
      <c r="D86" t="s">
        <v>390</v>
      </c>
      <c r="E86" t="s">
        <v>391</v>
      </c>
      <c r="F86" t="s">
        <v>392</v>
      </c>
      <c r="G86" t="str">
        <f>Tabela13[[#This Row],[Department]]</f>
        <v>Department of German Studies</v>
      </c>
      <c r="H86" s="3" t="s">
        <v>393</v>
      </c>
      <c r="I86">
        <v>6</v>
      </c>
      <c r="J86" t="s">
        <v>37</v>
      </c>
      <c r="K86" s="2" t="s">
        <v>255</v>
      </c>
      <c r="L86" s="2"/>
      <c r="M86" s="2"/>
      <c r="N86" s="2"/>
    </row>
    <row r="87" spans="1:14" x14ac:dyDescent="0.25">
      <c r="A87" t="s">
        <v>30</v>
      </c>
      <c r="B87" t="s">
        <v>276</v>
      </c>
      <c r="C87" t="s">
        <v>32</v>
      </c>
      <c r="D87" t="s">
        <v>394</v>
      </c>
      <c r="E87" t="s">
        <v>395</v>
      </c>
      <c r="F87" t="s">
        <v>396</v>
      </c>
      <c r="G87" t="str">
        <f>Tabela13[[#This Row],[Department]]</f>
        <v>Department of German Studies</v>
      </c>
      <c r="H87" s="3" t="s">
        <v>397</v>
      </c>
      <c r="I87">
        <v>3</v>
      </c>
      <c r="J87" t="s">
        <v>37</v>
      </c>
      <c r="K87" s="2" t="s">
        <v>255</v>
      </c>
      <c r="L87" s="2"/>
      <c r="M87" s="2"/>
      <c r="N87" s="2"/>
    </row>
    <row r="88" spans="1:14" x14ac:dyDescent="0.25">
      <c r="A88" t="s">
        <v>30</v>
      </c>
      <c r="B88" t="s">
        <v>276</v>
      </c>
      <c r="C88" t="s">
        <v>32</v>
      </c>
      <c r="D88" t="s">
        <v>398</v>
      </c>
      <c r="E88" t="s">
        <v>399</v>
      </c>
      <c r="F88" t="s">
        <v>400</v>
      </c>
      <c r="G88" t="str">
        <f>Tabela13[[#This Row],[Department]]</f>
        <v>Department of German Studies</v>
      </c>
      <c r="H88" s="3" t="s">
        <v>401</v>
      </c>
      <c r="I88">
        <v>3</v>
      </c>
      <c r="J88" t="s">
        <v>37</v>
      </c>
      <c r="K88" s="2" t="s">
        <v>255</v>
      </c>
      <c r="L88" s="2"/>
      <c r="M88" s="2"/>
      <c r="N88" s="2"/>
    </row>
    <row r="89" spans="1:14" x14ac:dyDescent="0.25">
      <c r="A89" t="s">
        <v>30</v>
      </c>
      <c r="B89" t="s">
        <v>276</v>
      </c>
      <c r="C89" t="s">
        <v>32</v>
      </c>
      <c r="D89" t="s">
        <v>402</v>
      </c>
      <c r="E89" t="s">
        <v>403</v>
      </c>
      <c r="F89" t="s">
        <v>404</v>
      </c>
      <c r="G89" t="str">
        <f>Tabela13[[#This Row],[Department]]</f>
        <v>Department of German Studies</v>
      </c>
      <c r="H89" s="3" t="s">
        <v>405</v>
      </c>
      <c r="I89">
        <v>3</v>
      </c>
      <c r="J89" t="s">
        <v>37</v>
      </c>
      <c r="K89" s="2" t="s">
        <v>255</v>
      </c>
      <c r="L89" s="2"/>
      <c r="M89" s="2" t="s">
        <v>406</v>
      </c>
      <c r="N89" s="2"/>
    </row>
    <row r="90" spans="1:14" x14ac:dyDescent="0.25">
      <c r="A90" t="s">
        <v>30</v>
      </c>
      <c r="B90" t="s">
        <v>276</v>
      </c>
      <c r="C90" t="s">
        <v>32</v>
      </c>
      <c r="D90" t="s">
        <v>407</v>
      </c>
      <c r="E90" t="s">
        <v>408</v>
      </c>
      <c r="F90" t="s">
        <v>409</v>
      </c>
      <c r="G90" t="str">
        <f>Tabela13[[#This Row],[Department]]</f>
        <v>Department of German Studies</v>
      </c>
      <c r="H90" s="3" t="s">
        <v>410</v>
      </c>
      <c r="I90">
        <v>3</v>
      </c>
      <c r="J90" t="s">
        <v>37</v>
      </c>
      <c r="K90" s="2" t="s">
        <v>255</v>
      </c>
      <c r="L90" s="2"/>
      <c r="M90" s="2" t="s">
        <v>411</v>
      </c>
      <c r="N90" s="2"/>
    </row>
    <row r="91" spans="1:14" x14ac:dyDescent="0.25">
      <c r="A91" t="s">
        <v>30</v>
      </c>
      <c r="B91" t="s">
        <v>276</v>
      </c>
      <c r="C91" t="s">
        <v>32</v>
      </c>
      <c r="D91" t="s">
        <v>412</v>
      </c>
      <c r="E91" t="s">
        <v>413</v>
      </c>
      <c r="F91" t="s">
        <v>414</v>
      </c>
      <c r="G91" t="str">
        <f>Tabela13[[#This Row],[Department]]</f>
        <v>Department of German Studies</v>
      </c>
      <c r="H91" s="3" t="s">
        <v>415</v>
      </c>
      <c r="I91">
        <v>3</v>
      </c>
      <c r="J91" t="s">
        <v>44</v>
      </c>
      <c r="K91" s="2" t="s">
        <v>255</v>
      </c>
      <c r="L91" s="2"/>
      <c r="M91" s="2"/>
      <c r="N91" s="2"/>
    </row>
    <row r="92" spans="1:14" x14ac:dyDescent="0.25">
      <c r="A92" t="s">
        <v>30</v>
      </c>
      <c r="B92" t="s">
        <v>276</v>
      </c>
      <c r="C92" t="s">
        <v>32</v>
      </c>
      <c r="D92" t="s">
        <v>416</v>
      </c>
      <c r="E92" t="s">
        <v>417</v>
      </c>
      <c r="F92" t="s">
        <v>418</v>
      </c>
      <c r="G92" t="str">
        <f>Tabela13[[#This Row],[Department]]</f>
        <v>Department of German Studies</v>
      </c>
      <c r="H92" s="3" t="s">
        <v>419</v>
      </c>
      <c r="I92">
        <v>6</v>
      </c>
      <c r="J92" t="s">
        <v>44</v>
      </c>
      <c r="K92" s="2" t="s">
        <v>255</v>
      </c>
      <c r="L92" s="2"/>
      <c r="M92" s="2"/>
      <c r="N92" s="2"/>
    </row>
    <row r="93" spans="1:14" x14ac:dyDescent="0.25">
      <c r="A93" t="s">
        <v>30</v>
      </c>
      <c r="B93" t="s">
        <v>276</v>
      </c>
      <c r="C93" t="s">
        <v>32</v>
      </c>
      <c r="D93" t="s">
        <v>420</v>
      </c>
      <c r="E93" t="s">
        <v>421</v>
      </c>
      <c r="F93" t="s">
        <v>422</v>
      </c>
      <c r="G93" t="str">
        <f>Tabela13[[#This Row],[Department]]</f>
        <v>Department of German Studies</v>
      </c>
      <c r="H93" s="3" t="s">
        <v>423</v>
      </c>
      <c r="I93">
        <v>3</v>
      </c>
      <c r="J93" t="s">
        <v>44</v>
      </c>
      <c r="K93" s="2" t="s">
        <v>255</v>
      </c>
      <c r="L93" s="2"/>
      <c r="M93" s="2"/>
      <c r="N93" s="2"/>
    </row>
    <row r="94" spans="1:14" x14ac:dyDescent="0.25">
      <c r="A94" t="s">
        <v>30</v>
      </c>
      <c r="B94" t="s">
        <v>276</v>
      </c>
      <c r="C94" t="s">
        <v>32</v>
      </c>
      <c r="D94" t="s">
        <v>424</v>
      </c>
      <c r="E94" t="s">
        <v>425</v>
      </c>
      <c r="F94" t="s">
        <v>426</v>
      </c>
      <c r="G94" t="str">
        <f>Tabela13[[#This Row],[Department]]</f>
        <v>Department of German Studies</v>
      </c>
      <c r="H94" s="3" t="s">
        <v>427</v>
      </c>
      <c r="I94">
        <v>3</v>
      </c>
      <c r="J94" t="s">
        <v>44</v>
      </c>
      <c r="K94" s="2" t="s">
        <v>255</v>
      </c>
      <c r="L94" s="2"/>
      <c r="M94" s="2"/>
      <c r="N94" s="2"/>
    </row>
    <row r="95" spans="1:14" x14ac:dyDescent="0.25">
      <c r="A95" t="s">
        <v>30</v>
      </c>
      <c r="B95" t="s">
        <v>276</v>
      </c>
      <c r="C95" t="s">
        <v>32</v>
      </c>
      <c r="D95" t="s">
        <v>428</v>
      </c>
      <c r="E95" t="s">
        <v>429</v>
      </c>
      <c r="F95" t="s">
        <v>430</v>
      </c>
      <c r="G95" t="str">
        <f>Tabela13[[#This Row],[Department]]</f>
        <v>Department of German Studies</v>
      </c>
      <c r="H95" s="3" t="s">
        <v>431</v>
      </c>
      <c r="I95">
        <v>6</v>
      </c>
      <c r="J95" t="s">
        <v>44</v>
      </c>
      <c r="K95" s="2" t="s">
        <v>255</v>
      </c>
      <c r="L95" s="2"/>
      <c r="M95" s="2"/>
      <c r="N95" s="2"/>
    </row>
    <row r="96" spans="1:14" x14ac:dyDescent="0.25">
      <c r="A96" t="s">
        <v>30</v>
      </c>
      <c r="B96" t="s">
        <v>276</v>
      </c>
      <c r="C96" t="s">
        <v>32</v>
      </c>
      <c r="D96" t="s">
        <v>432</v>
      </c>
      <c r="E96" t="s">
        <v>433</v>
      </c>
      <c r="F96" t="s">
        <v>434</v>
      </c>
      <c r="G96" t="str">
        <f>Tabela13[[#This Row],[Department]]</f>
        <v>Department of German Studies</v>
      </c>
      <c r="H96" s="3" t="s">
        <v>435</v>
      </c>
      <c r="I96">
        <v>3</v>
      </c>
      <c r="J96" t="s">
        <v>44</v>
      </c>
      <c r="K96" s="2" t="s">
        <v>255</v>
      </c>
      <c r="L96" s="2"/>
      <c r="M96" s="2" t="s">
        <v>411</v>
      </c>
      <c r="N96" s="2"/>
    </row>
    <row r="97" spans="1:14" x14ac:dyDescent="0.25">
      <c r="A97" t="s">
        <v>30</v>
      </c>
      <c r="B97" t="s">
        <v>276</v>
      </c>
      <c r="C97" t="s">
        <v>32</v>
      </c>
      <c r="D97" t="s">
        <v>436</v>
      </c>
      <c r="E97" t="s">
        <v>437</v>
      </c>
      <c r="F97" t="s">
        <v>438</v>
      </c>
      <c r="G97" t="str">
        <f>Tabela13[[#This Row],[Department]]</f>
        <v>Department of German Studies</v>
      </c>
      <c r="H97" s="3" t="s">
        <v>439</v>
      </c>
      <c r="I97">
        <v>3</v>
      </c>
      <c r="J97" t="s">
        <v>44</v>
      </c>
      <c r="K97" s="2" t="s">
        <v>255</v>
      </c>
      <c r="L97" s="2"/>
      <c r="M97" s="2"/>
      <c r="N97" s="2" t="s">
        <v>45</v>
      </c>
    </row>
    <row r="98" spans="1:14" x14ac:dyDescent="0.25">
      <c r="A98" t="s">
        <v>30</v>
      </c>
      <c r="B98" t="s">
        <v>440</v>
      </c>
      <c r="C98" t="s">
        <v>32</v>
      </c>
      <c r="D98" t="s">
        <v>441</v>
      </c>
      <c r="E98" t="s">
        <v>442</v>
      </c>
      <c r="F98" t="s">
        <v>443</v>
      </c>
      <c r="G98" t="str">
        <f>Tabela13[[#This Row],[Department]]</f>
        <v>Department of Sociology</v>
      </c>
      <c r="H98" s="3" t="s">
        <v>444</v>
      </c>
      <c r="I98">
        <v>5</v>
      </c>
      <c r="J98" t="s">
        <v>44</v>
      </c>
      <c r="K98" s="2" t="s">
        <v>38</v>
      </c>
      <c r="L98" s="2"/>
      <c r="M98" s="2"/>
      <c r="N98" s="2" t="s">
        <v>45</v>
      </c>
    </row>
    <row r="99" spans="1:14" x14ac:dyDescent="0.25">
      <c r="A99" t="s">
        <v>30</v>
      </c>
      <c r="B99" t="s">
        <v>440</v>
      </c>
      <c r="C99" t="s">
        <v>32</v>
      </c>
      <c r="D99" t="s">
        <v>445</v>
      </c>
      <c r="E99" t="s">
        <v>446</v>
      </c>
      <c r="F99" t="s">
        <v>447</v>
      </c>
      <c r="G99" t="str">
        <f>Tabela13[[#This Row],[Department]]</f>
        <v>Department of Sociology</v>
      </c>
      <c r="H99" s="3" t="s">
        <v>448</v>
      </c>
      <c r="I99">
        <v>5</v>
      </c>
      <c r="J99" t="s">
        <v>37</v>
      </c>
      <c r="K99" s="2" t="s">
        <v>38</v>
      </c>
      <c r="L99" s="2"/>
      <c r="M99" s="2"/>
      <c r="N99" s="2" t="s">
        <v>45</v>
      </c>
    </row>
    <row r="100" spans="1:14" x14ac:dyDescent="0.25">
      <c r="A100" t="s">
        <v>30</v>
      </c>
      <c r="B100" t="s">
        <v>440</v>
      </c>
      <c r="C100" t="s">
        <v>32</v>
      </c>
      <c r="D100" t="s">
        <v>449</v>
      </c>
      <c r="E100" t="s">
        <v>450</v>
      </c>
      <c r="F100" t="s">
        <v>451</v>
      </c>
      <c r="G100" t="str">
        <f>Tabela13[[#This Row],[Department]]</f>
        <v>Department of Sociology</v>
      </c>
      <c r="H100" s="3" t="s">
        <v>452</v>
      </c>
      <c r="I100">
        <v>5</v>
      </c>
      <c r="J100" t="s">
        <v>37</v>
      </c>
      <c r="K100" s="2" t="s">
        <v>38</v>
      </c>
      <c r="L100" s="2"/>
      <c r="M100" s="2"/>
      <c r="N100" s="2" t="s">
        <v>45</v>
      </c>
    </row>
    <row r="101" spans="1:14" x14ac:dyDescent="0.25">
      <c r="A101" t="s">
        <v>30</v>
      </c>
      <c r="B101" t="s">
        <v>440</v>
      </c>
      <c r="C101" t="s">
        <v>32</v>
      </c>
      <c r="D101" t="s">
        <v>453</v>
      </c>
      <c r="E101" t="s">
        <v>454</v>
      </c>
      <c r="F101" t="s">
        <v>455</v>
      </c>
      <c r="G101" t="str">
        <f>Tabela13[[#This Row],[Department]]</f>
        <v>Department of Sociology</v>
      </c>
      <c r="H101" s="3" t="s">
        <v>456</v>
      </c>
      <c r="I101">
        <v>5</v>
      </c>
      <c r="J101" t="s">
        <v>44</v>
      </c>
      <c r="K101" s="2" t="s">
        <v>38</v>
      </c>
      <c r="L101" s="2">
        <v>3</v>
      </c>
      <c r="M101" s="2" t="s">
        <v>39</v>
      </c>
      <c r="N101" s="2" t="s">
        <v>45</v>
      </c>
    </row>
    <row r="102" spans="1:14" x14ac:dyDescent="0.25">
      <c r="A102" t="s">
        <v>30</v>
      </c>
      <c r="B102" t="s">
        <v>440</v>
      </c>
      <c r="C102" t="s">
        <v>32</v>
      </c>
      <c r="D102" t="s">
        <v>457</v>
      </c>
      <c r="E102" t="s">
        <v>458</v>
      </c>
      <c r="F102" t="s">
        <v>459</v>
      </c>
      <c r="G102" t="str">
        <f>Tabela13[[#This Row],[Department]]</f>
        <v>Department of Sociology</v>
      </c>
      <c r="H102" s="3" t="s">
        <v>460</v>
      </c>
      <c r="I102">
        <v>5</v>
      </c>
      <c r="J102" t="s">
        <v>44</v>
      </c>
      <c r="K102" s="2" t="s">
        <v>38</v>
      </c>
      <c r="L102" s="2">
        <v>3</v>
      </c>
      <c r="M102" s="2" t="s">
        <v>39</v>
      </c>
      <c r="N102" s="2" t="s">
        <v>45</v>
      </c>
    </row>
    <row r="103" spans="1:14" x14ac:dyDescent="0.25">
      <c r="A103" t="s">
        <v>30</v>
      </c>
      <c r="B103" t="s">
        <v>440</v>
      </c>
      <c r="C103" t="s">
        <v>32</v>
      </c>
      <c r="D103" t="s">
        <v>461</v>
      </c>
      <c r="E103" t="s">
        <v>462</v>
      </c>
      <c r="F103" t="s">
        <v>463</v>
      </c>
      <c r="G103" t="str">
        <f>Tabela13[[#This Row],[Department]]</f>
        <v>Department of Sociology</v>
      </c>
      <c r="H103" s="3" t="s">
        <v>464</v>
      </c>
      <c r="I103">
        <v>5</v>
      </c>
      <c r="J103" t="s">
        <v>37</v>
      </c>
      <c r="K103" s="2" t="s">
        <v>38</v>
      </c>
      <c r="L103" s="2"/>
      <c r="M103" s="2"/>
      <c r="N103" s="2"/>
    </row>
    <row r="104" spans="1:14" x14ac:dyDescent="0.25">
      <c r="A104" t="s">
        <v>30</v>
      </c>
      <c r="B104" t="s">
        <v>440</v>
      </c>
      <c r="C104" t="s">
        <v>32</v>
      </c>
      <c r="D104" t="s">
        <v>465</v>
      </c>
      <c r="E104" t="s">
        <v>466</v>
      </c>
      <c r="F104" t="s">
        <v>467</v>
      </c>
      <c r="G104" t="str">
        <f>Tabela13[[#This Row],[Department]]</f>
        <v>Department of Sociology</v>
      </c>
      <c r="H104" s="3" t="s">
        <v>468</v>
      </c>
      <c r="I104">
        <v>5</v>
      </c>
      <c r="J104" t="s">
        <v>37</v>
      </c>
      <c r="K104" s="2" t="s">
        <v>38</v>
      </c>
      <c r="L104" s="2"/>
      <c r="M104" s="2"/>
      <c r="N104" s="2"/>
    </row>
    <row r="105" spans="1:14" s="258" customFormat="1" x14ac:dyDescent="0.25">
      <c r="A105" s="258" t="s">
        <v>30</v>
      </c>
      <c r="B105" s="258" t="s">
        <v>469</v>
      </c>
      <c r="C105" s="258" t="s">
        <v>32</v>
      </c>
      <c r="D105" s="258" t="s">
        <v>470</v>
      </c>
      <c r="E105" s="258" t="s">
        <v>471</v>
      </c>
      <c r="F105" s="258" t="s">
        <v>472</v>
      </c>
      <c r="G105" s="258" t="str">
        <f>Tabela13[[#This Row],[Department]]</f>
        <v>Department of Psychology</v>
      </c>
      <c r="H105" s="259" t="s">
        <v>473</v>
      </c>
      <c r="I105" s="258">
        <v>6</v>
      </c>
      <c r="J105" s="258" t="s">
        <v>37</v>
      </c>
      <c r="K105" s="260" t="s">
        <v>38</v>
      </c>
      <c r="L105" s="260">
        <v>5</v>
      </c>
      <c r="M105" s="260" t="s">
        <v>474</v>
      </c>
      <c r="N105" s="260"/>
    </row>
    <row r="106" spans="1:14" s="258" customFormat="1" x14ac:dyDescent="0.25">
      <c r="A106" s="258" t="s">
        <v>30</v>
      </c>
      <c r="B106" s="258" t="s">
        <v>469</v>
      </c>
      <c r="C106" s="258" t="s">
        <v>32</v>
      </c>
      <c r="D106" s="258" t="s">
        <v>475</v>
      </c>
      <c r="E106" s="258" t="s">
        <v>476</v>
      </c>
      <c r="F106" s="258" t="s">
        <v>477</v>
      </c>
      <c r="G106" s="258" t="str">
        <f>Tabela13[[#This Row],[Department]]</f>
        <v>Department of Psychology</v>
      </c>
      <c r="H106" s="259" t="s">
        <v>478</v>
      </c>
      <c r="I106" s="258">
        <v>6</v>
      </c>
      <c r="J106" s="258" t="s">
        <v>37</v>
      </c>
      <c r="K106" s="260" t="s">
        <v>38</v>
      </c>
      <c r="L106" s="260">
        <v>5</v>
      </c>
      <c r="M106" s="260" t="s">
        <v>479</v>
      </c>
      <c r="N106" s="260"/>
    </row>
    <row r="107" spans="1:14" s="258" customFormat="1" x14ac:dyDescent="0.25">
      <c r="A107" s="258" t="s">
        <v>30</v>
      </c>
      <c r="B107" s="258" t="s">
        <v>469</v>
      </c>
      <c r="C107" s="258" t="s">
        <v>32</v>
      </c>
      <c r="D107" s="258" t="s">
        <v>480</v>
      </c>
      <c r="E107" s="258" t="s">
        <v>481</v>
      </c>
      <c r="F107" s="258" t="s">
        <v>482</v>
      </c>
      <c r="G107" s="258" t="str">
        <f>Tabela13[[#This Row],[Department]]</f>
        <v>Department of Psychology</v>
      </c>
      <c r="H107" s="259" t="s">
        <v>483</v>
      </c>
      <c r="I107" s="258">
        <v>6</v>
      </c>
      <c r="J107" s="258" t="s">
        <v>44</v>
      </c>
      <c r="K107" s="260" t="s">
        <v>38</v>
      </c>
      <c r="L107" s="260">
        <v>5</v>
      </c>
      <c r="M107" s="260" t="s">
        <v>479</v>
      </c>
      <c r="N107" s="260"/>
    </row>
    <row r="108" spans="1:14" s="258" customFormat="1" x14ac:dyDescent="0.25">
      <c r="A108" s="258" t="s">
        <v>30</v>
      </c>
      <c r="B108" s="258" t="s">
        <v>469</v>
      </c>
      <c r="C108" s="258" t="s">
        <v>32</v>
      </c>
      <c r="D108" s="258" t="s">
        <v>484</v>
      </c>
      <c r="E108" s="258" t="s">
        <v>485</v>
      </c>
      <c r="F108" s="258" t="s">
        <v>486</v>
      </c>
      <c r="G108" s="258" t="str">
        <f>Tabela13[[#This Row],[Department]]</f>
        <v>Department of Psychology</v>
      </c>
      <c r="H108" s="259" t="s">
        <v>487</v>
      </c>
      <c r="I108" s="258">
        <v>6</v>
      </c>
      <c r="J108" s="258" t="s">
        <v>37</v>
      </c>
      <c r="K108" s="260" t="s">
        <v>38</v>
      </c>
      <c r="L108" s="260">
        <v>5</v>
      </c>
      <c r="M108" s="260" t="s">
        <v>488</v>
      </c>
      <c r="N108" s="260"/>
    </row>
    <row r="109" spans="1:14" s="258" customFormat="1" x14ac:dyDescent="0.25">
      <c r="A109" s="258" t="s">
        <v>30</v>
      </c>
      <c r="B109" s="258" t="s">
        <v>469</v>
      </c>
      <c r="C109" s="258" t="s">
        <v>32</v>
      </c>
      <c r="D109" s="258" t="s">
        <v>489</v>
      </c>
      <c r="E109" s="258" t="s">
        <v>490</v>
      </c>
      <c r="F109" s="258" t="s">
        <v>491</v>
      </c>
      <c r="G109" s="258" t="str">
        <f>Tabela13[[#This Row],[Department]]</f>
        <v>Department of Psychology</v>
      </c>
      <c r="H109" s="259" t="s">
        <v>492</v>
      </c>
      <c r="I109" s="258">
        <v>7</v>
      </c>
      <c r="J109" s="258" t="s">
        <v>44</v>
      </c>
      <c r="K109" s="260" t="s">
        <v>38</v>
      </c>
      <c r="L109" s="260">
        <v>5</v>
      </c>
      <c r="M109" s="260" t="s">
        <v>488</v>
      </c>
      <c r="N109" s="260"/>
    </row>
    <row r="110" spans="1:14" s="258" customFormat="1" x14ac:dyDescent="0.25">
      <c r="A110" s="258" t="s">
        <v>30</v>
      </c>
      <c r="B110" s="258" t="s">
        <v>469</v>
      </c>
      <c r="C110" s="258" t="s">
        <v>32</v>
      </c>
      <c r="D110" s="258" t="s">
        <v>493</v>
      </c>
      <c r="E110" s="258" t="s">
        <v>494</v>
      </c>
      <c r="F110" s="258" t="s">
        <v>495</v>
      </c>
      <c r="G110" s="258" t="str">
        <f>Tabela13[[#This Row],[Department]]</f>
        <v>Department of Psychology</v>
      </c>
      <c r="H110" s="259" t="s">
        <v>496</v>
      </c>
      <c r="I110" s="258">
        <v>5</v>
      </c>
      <c r="J110" s="258" t="s">
        <v>37</v>
      </c>
      <c r="K110" s="260" t="s">
        <v>38</v>
      </c>
      <c r="L110" s="260">
        <v>5</v>
      </c>
      <c r="M110" s="260" t="s">
        <v>474</v>
      </c>
      <c r="N110" s="260"/>
    </row>
    <row r="111" spans="1:14" x14ac:dyDescent="0.25">
      <c r="A111" t="s">
        <v>30</v>
      </c>
      <c r="B111" t="s">
        <v>469</v>
      </c>
      <c r="C111" t="s">
        <v>32</v>
      </c>
      <c r="D111" t="s">
        <v>497</v>
      </c>
      <c r="E111" t="s">
        <v>498</v>
      </c>
      <c r="F111" t="s">
        <v>499</v>
      </c>
      <c r="G111" t="str">
        <f>Tabela13[[#This Row],[Department]]</f>
        <v>Department of Psychology</v>
      </c>
      <c r="H111" s="3" t="s">
        <v>500</v>
      </c>
      <c r="I111">
        <v>5</v>
      </c>
      <c r="J111" t="s">
        <v>44</v>
      </c>
      <c r="K111" s="2" t="s">
        <v>38</v>
      </c>
      <c r="L111" s="2"/>
      <c r="M111" s="2"/>
      <c r="N111" s="2" t="s">
        <v>45</v>
      </c>
    </row>
    <row r="112" spans="1:14" x14ac:dyDescent="0.25">
      <c r="A112" t="s">
        <v>30</v>
      </c>
      <c r="B112" t="s">
        <v>469</v>
      </c>
      <c r="C112" t="s">
        <v>32</v>
      </c>
      <c r="D112" t="s">
        <v>501</v>
      </c>
      <c r="E112" t="s">
        <v>502</v>
      </c>
      <c r="F112" t="s">
        <v>503</v>
      </c>
      <c r="G112" t="str">
        <f>Tabela13[[#This Row],[Department]]</f>
        <v>Department of Psychology</v>
      </c>
      <c r="H112" s="3" t="s">
        <v>504</v>
      </c>
      <c r="I112">
        <v>3</v>
      </c>
      <c r="J112" t="s">
        <v>37</v>
      </c>
      <c r="K112" s="2" t="s">
        <v>38</v>
      </c>
      <c r="L112" s="2"/>
      <c r="M112" s="2"/>
      <c r="N112" s="2"/>
    </row>
    <row r="113" spans="1:14" x14ac:dyDescent="0.25">
      <c r="A113" t="s">
        <v>30</v>
      </c>
      <c r="B113" t="s">
        <v>469</v>
      </c>
      <c r="C113" t="s">
        <v>32</v>
      </c>
      <c r="D113" t="s">
        <v>505</v>
      </c>
      <c r="E113" t="s">
        <v>506</v>
      </c>
      <c r="F113" t="s">
        <v>507</v>
      </c>
      <c r="G113" t="str">
        <f>Tabela13[[#This Row],[Department]]</f>
        <v>Department of Psychology</v>
      </c>
      <c r="H113" s="3" t="s">
        <v>508</v>
      </c>
      <c r="I113">
        <v>5</v>
      </c>
      <c r="J113" t="s">
        <v>37</v>
      </c>
      <c r="K113" s="2" t="s">
        <v>38</v>
      </c>
      <c r="L113" s="2"/>
      <c r="M113" s="2"/>
      <c r="N113" s="2" t="s">
        <v>45</v>
      </c>
    </row>
    <row r="114" spans="1:14" s="258" customFormat="1" x14ac:dyDescent="0.25">
      <c r="A114" s="258" t="s">
        <v>30</v>
      </c>
      <c r="B114" s="258" t="s">
        <v>469</v>
      </c>
      <c r="C114" s="258" t="s">
        <v>32</v>
      </c>
      <c r="D114" s="258" t="s">
        <v>509</v>
      </c>
      <c r="E114" s="258" t="s">
        <v>510</v>
      </c>
      <c r="F114" s="258" t="s">
        <v>511</v>
      </c>
      <c r="G114" s="258" t="str">
        <f>Tabela13[[#This Row],[Department]]</f>
        <v>Department of Psychology</v>
      </c>
      <c r="H114" s="259" t="s">
        <v>512</v>
      </c>
      <c r="I114" s="258">
        <v>7</v>
      </c>
      <c r="J114" s="258" t="s">
        <v>44</v>
      </c>
      <c r="K114" s="260" t="s">
        <v>38</v>
      </c>
      <c r="L114" s="260">
        <v>5</v>
      </c>
      <c r="M114" s="260" t="s">
        <v>488</v>
      </c>
      <c r="N114" s="260"/>
    </row>
    <row r="115" spans="1:14" x14ac:dyDescent="0.25">
      <c r="A115" t="s">
        <v>30</v>
      </c>
      <c r="B115" t="s">
        <v>513</v>
      </c>
      <c r="C115" t="s">
        <v>32</v>
      </c>
      <c r="D115" t="s">
        <v>514</v>
      </c>
      <c r="E115" t="s">
        <v>515</v>
      </c>
      <c r="F115" t="s">
        <v>516</v>
      </c>
      <c r="G115" t="str">
        <f>Tabela13[[#This Row],[Department]]</f>
        <v>Department of Slavic Languages and Literature</v>
      </c>
      <c r="H115" s="3" t="s">
        <v>517</v>
      </c>
      <c r="I115">
        <v>3</v>
      </c>
      <c r="J115" t="s">
        <v>37</v>
      </c>
      <c r="K115" s="2" t="s">
        <v>518</v>
      </c>
      <c r="L115" s="2"/>
      <c r="M115" s="2"/>
      <c r="N115" s="2"/>
    </row>
    <row r="116" spans="1:14" x14ac:dyDescent="0.25">
      <c r="A116" t="s">
        <v>30</v>
      </c>
      <c r="B116" t="s">
        <v>513</v>
      </c>
      <c r="C116" t="s">
        <v>32</v>
      </c>
      <c r="D116" t="s">
        <v>519</v>
      </c>
      <c r="E116" t="s">
        <v>520</v>
      </c>
      <c r="F116" t="s">
        <v>521</v>
      </c>
      <c r="G116" t="str">
        <f>Tabela13[[#This Row],[Department]]</f>
        <v>Department of Slavic Languages and Literature</v>
      </c>
      <c r="H116" s="3" t="s">
        <v>522</v>
      </c>
      <c r="I116">
        <v>4</v>
      </c>
      <c r="J116" t="s">
        <v>37</v>
      </c>
      <c r="K116" s="2" t="s">
        <v>518</v>
      </c>
      <c r="L116" s="2"/>
      <c r="M116" s="2" t="s">
        <v>523</v>
      </c>
      <c r="N116" s="2"/>
    </row>
    <row r="117" spans="1:14" x14ac:dyDescent="0.25">
      <c r="A117" t="s">
        <v>30</v>
      </c>
      <c r="B117" t="s">
        <v>513</v>
      </c>
      <c r="C117" t="s">
        <v>32</v>
      </c>
      <c r="D117" t="s">
        <v>524</v>
      </c>
      <c r="E117" t="s">
        <v>525</v>
      </c>
      <c r="F117" t="s">
        <v>526</v>
      </c>
      <c r="G117" t="str">
        <f>Tabela13[[#This Row],[Department]]</f>
        <v>Department of Slavic Languages and Literature</v>
      </c>
      <c r="H117" s="3" t="s">
        <v>527</v>
      </c>
      <c r="I117">
        <v>4</v>
      </c>
      <c r="J117" t="s">
        <v>37</v>
      </c>
      <c r="K117" s="2" t="s">
        <v>518</v>
      </c>
      <c r="L117" s="2"/>
      <c r="M117" s="2" t="s">
        <v>523</v>
      </c>
      <c r="N117" s="2"/>
    </row>
    <row r="118" spans="1:14" x14ac:dyDescent="0.25">
      <c r="A118" t="s">
        <v>30</v>
      </c>
      <c r="B118" t="s">
        <v>513</v>
      </c>
      <c r="C118" t="s">
        <v>32</v>
      </c>
      <c r="D118" t="s">
        <v>528</v>
      </c>
      <c r="E118" t="s">
        <v>529</v>
      </c>
      <c r="F118" t="s">
        <v>530</v>
      </c>
      <c r="G118" t="str">
        <f>Tabela13[[#This Row],[Department]]</f>
        <v>Department of Slavic Languages and Literature</v>
      </c>
      <c r="H118" s="3" t="s">
        <v>531</v>
      </c>
      <c r="I118">
        <v>7</v>
      </c>
      <c r="J118" t="s">
        <v>44</v>
      </c>
      <c r="K118" s="2" t="s">
        <v>518</v>
      </c>
      <c r="L118" s="2"/>
      <c r="M118" s="2"/>
      <c r="N118" s="2"/>
    </row>
    <row r="119" spans="1:14" x14ac:dyDescent="0.25">
      <c r="A119" t="s">
        <v>30</v>
      </c>
      <c r="B119" t="s">
        <v>513</v>
      </c>
      <c r="C119" t="s">
        <v>32</v>
      </c>
      <c r="D119" t="s">
        <v>532</v>
      </c>
      <c r="E119" t="s">
        <v>533</v>
      </c>
      <c r="F119" t="s">
        <v>534</v>
      </c>
      <c r="G119" t="str">
        <f>Tabela13[[#This Row],[Department]]</f>
        <v>Department of Slavic Languages and Literature</v>
      </c>
      <c r="H119" s="3" t="s">
        <v>535</v>
      </c>
      <c r="I119">
        <v>3</v>
      </c>
      <c r="J119" t="s">
        <v>44</v>
      </c>
      <c r="K119" s="2" t="s">
        <v>536</v>
      </c>
      <c r="L119" s="2"/>
      <c r="M119" s="2" t="s">
        <v>537</v>
      </c>
      <c r="N119" s="2" t="s">
        <v>45</v>
      </c>
    </row>
    <row r="120" spans="1:14" x14ac:dyDescent="0.25">
      <c r="A120" t="s">
        <v>30</v>
      </c>
      <c r="B120" t="s">
        <v>513</v>
      </c>
      <c r="C120" t="s">
        <v>32</v>
      </c>
      <c r="D120" t="s">
        <v>538</v>
      </c>
      <c r="E120" t="s">
        <v>539</v>
      </c>
      <c r="F120" t="s">
        <v>540</v>
      </c>
      <c r="G120" t="str">
        <f>Tabela13[[#This Row],[Department]]</f>
        <v>Department of Slavic Languages and Literature</v>
      </c>
      <c r="H120" s="3" t="s">
        <v>541</v>
      </c>
      <c r="I120">
        <v>3</v>
      </c>
      <c r="J120" t="s">
        <v>44</v>
      </c>
      <c r="K120" s="2" t="s">
        <v>518</v>
      </c>
      <c r="L120" s="2"/>
      <c r="M120" s="2"/>
      <c r="N120" s="2"/>
    </row>
    <row r="121" spans="1:14" x14ac:dyDescent="0.25">
      <c r="A121" t="s">
        <v>30</v>
      </c>
      <c r="B121" t="s">
        <v>542</v>
      </c>
      <c r="C121" t="s">
        <v>32</v>
      </c>
      <c r="D121" t="s">
        <v>543</v>
      </c>
      <c r="E121" t="s">
        <v>544</v>
      </c>
      <c r="F121" t="s">
        <v>545</v>
      </c>
      <c r="G121" t="str">
        <f>Tabela13[[#This Row],[Department]]</f>
        <v>Department of History</v>
      </c>
      <c r="H121" s="3" t="s">
        <v>546</v>
      </c>
      <c r="I121">
        <v>6</v>
      </c>
      <c r="J121" t="s">
        <v>37</v>
      </c>
      <c r="K121" s="2" t="s">
        <v>547</v>
      </c>
      <c r="L121" s="2"/>
      <c r="M121" s="2" t="s">
        <v>548</v>
      </c>
      <c r="N121" s="2"/>
    </row>
    <row r="122" spans="1:14" x14ac:dyDescent="0.25">
      <c r="A122" t="s">
        <v>30</v>
      </c>
      <c r="B122" t="s">
        <v>542</v>
      </c>
      <c r="C122" t="s">
        <v>32</v>
      </c>
      <c r="D122" t="s">
        <v>549</v>
      </c>
      <c r="E122" t="s">
        <v>550</v>
      </c>
      <c r="F122" t="s">
        <v>551</v>
      </c>
      <c r="G122" t="str">
        <f>Tabela13[[#This Row],[Department]]</f>
        <v>Department of History</v>
      </c>
      <c r="H122" s="3" t="s">
        <v>552</v>
      </c>
      <c r="I122">
        <v>4</v>
      </c>
      <c r="J122" t="s">
        <v>44</v>
      </c>
      <c r="K122" s="2" t="s">
        <v>547</v>
      </c>
      <c r="L122" s="2"/>
      <c r="M122" s="2" t="s">
        <v>548</v>
      </c>
      <c r="N122" s="2"/>
    </row>
    <row r="123" spans="1:14" x14ac:dyDescent="0.25">
      <c r="A123" t="s">
        <v>30</v>
      </c>
      <c r="B123" t="s">
        <v>542</v>
      </c>
      <c r="C123" t="s">
        <v>32</v>
      </c>
      <c r="D123" t="s">
        <v>553</v>
      </c>
      <c r="E123" t="s">
        <v>554</v>
      </c>
      <c r="F123" t="s">
        <v>555</v>
      </c>
      <c r="G123" t="str">
        <f>Tabela13[[#This Row],[Department]]</f>
        <v>Department of History</v>
      </c>
      <c r="H123" s="3" t="s">
        <v>556</v>
      </c>
      <c r="I123">
        <v>5</v>
      </c>
      <c r="J123" t="s">
        <v>37</v>
      </c>
      <c r="K123" s="2" t="s">
        <v>547</v>
      </c>
      <c r="L123" s="2"/>
      <c r="M123" s="2" t="s">
        <v>548</v>
      </c>
      <c r="N123" s="2"/>
    </row>
    <row r="124" spans="1:14" x14ac:dyDescent="0.25">
      <c r="A124" t="s">
        <v>30</v>
      </c>
      <c r="B124" t="s">
        <v>542</v>
      </c>
      <c r="C124" t="s">
        <v>32</v>
      </c>
      <c r="D124" t="s">
        <v>557</v>
      </c>
      <c r="E124" t="s">
        <v>558</v>
      </c>
      <c r="F124" t="s">
        <v>559</v>
      </c>
      <c r="G124" t="str">
        <f>Tabela13[[#This Row],[Department]]</f>
        <v>Department of History</v>
      </c>
      <c r="H124" s="3" t="s">
        <v>560</v>
      </c>
      <c r="I124">
        <v>4</v>
      </c>
      <c r="J124" t="s">
        <v>37</v>
      </c>
      <c r="K124" s="2" t="s">
        <v>547</v>
      </c>
      <c r="L124" s="2"/>
      <c r="M124" s="2" t="s">
        <v>548</v>
      </c>
      <c r="N124" s="2"/>
    </row>
    <row r="125" spans="1:14" x14ac:dyDescent="0.25">
      <c r="A125" t="s">
        <v>30</v>
      </c>
      <c r="B125" t="s">
        <v>542</v>
      </c>
      <c r="C125" t="s">
        <v>32</v>
      </c>
      <c r="D125" t="s">
        <v>561</v>
      </c>
      <c r="E125" t="s">
        <v>562</v>
      </c>
      <c r="F125" t="s">
        <v>563</v>
      </c>
      <c r="G125" t="str">
        <f>Tabela13[[#This Row],[Department]]</f>
        <v>Department of History</v>
      </c>
      <c r="H125" s="3" t="s">
        <v>564</v>
      </c>
      <c r="I125">
        <v>4</v>
      </c>
      <c r="J125" t="s">
        <v>37</v>
      </c>
      <c r="K125" s="2" t="s">
        <v>547</v>
      </c>
      <c r="L125" s="2"/>
      <c r="M125" s="2" t="s">
        <v>548</v>
      </c>
      <c r="N125" s="2"/>
    </row>
    <row r="126" spans="1:14" x14ac:dyDescent="0.25">
      <c r="A126" t="s">
        <v>30</v>
      </c>
      <c r="B126" t="s">
        <v>542</v>
      </c>
      <c r="C126" t="s">
        <v>32</v>
      </c>
      <c r="D126" t="s">
        <v>565</v>
      </c>
      <c r="E126" t="s">
        <v>566</v>
      </c>
      <c r="F126" t="s">
        <v>567</v>
      </c>
      <c r="G126" t="str">
        <f>Tabela13[[#This Row],[Department]]</f>
        <v>Department of History</v>
      </c>
      <c r="H126" s="3" t="s">
        <v>568</v>
      </c>
      <c r="I126">
        <v>4</v>
      </c>
      <c r="J126" t="s">
        <v>37</v>
      </c>
      <c r="K126" s="2" t="s">
        <v>547</v>
      </c>
      <c r="L126" s="2"/>
      <c r="M126" s="2" t="s">
        <v>548</v>
      </c>
      <c r="N126" s="2"/>
    </row>
    <row r="127" spans="1:14" x14ac:dyDescent="0.25">
      <c r="A127" t="s">
        <v>30</v>
      </c>
      <c r="B127" t="s">
        <v>542</v>
      </c>
      <c r="C127" t="s">
        <v>32</v>
      </c>
      <c r="D127" t="s">
        <v>569</v>
      </c>
      <c r="E127" t="s">
        <v>570</v>
      </c>
      <c r="F127" t="s">
        <v>571</v>
      </c>
      <c r="G127" t="str">
        <f>Tabela13[[#This Row],[Department]]</f>
        <v>Department of History</v>
      </c>
      <c r="H127" s="3" t="s">
        <v>572</v>
      </c>
      <c r="I127">
        <v>3</v>
      </c>
      <c r="J127" t="s">
        <v>37</v>
      </c>
      <c r="K127" s="2" t="s">
        <v>547</v>
      </c>
      <c r="L127" s="2"/>
      <c r="M127" s="2" t="s">
        <v>548</v>
      </c>
      <c r="N127" s="2"/>
    </row>
    <row r="128" spans="1:14" x14ac:dyDescent="0.25">
      <c r="A128" t="s">
        <v>30</v>
      </c>
      <c r="B128" t="s">
        <v>542</v>
      </c>
      <c r="C128" t="s">
        <v>32</v>
      </c>
      <c r="D128" t="s">
        <v>573</v>
      </c>
      <c r="E128" t="s">
        <v>574</v>
      </c>
      <c r="F128" t="s">
        <v>575</v>
      </c>
      <c r="G128" t="str">
        <f>Tabela13[[#This Row],[Department]]</f>
        <v>Department of History</v>
      </c>
      <c r="H128" s="3" t="s">
        <v>576</v>
      </c>
      <c r="I128">
        <v>3</v>
      </c>
      <c r="J128" t="s">
        <v>37</v>
      </c>
      <c r="K128" s="2" t="s">
        <v>547</v>
      </c>
      <c r="L128" s="2"/>
      <c r="M128" s="2" t="s">
        <v>548</v>
      </c>
      <c r="N128" s="2"/>
    </row>
    <row r="129" spans="1:14" x14ac:dyDescent="0.25">
      <c r="A129" t="s">
        <v>30</v>
      </c>
      <c r="B129" t="s">
        <v>542</v>
      </c>
      <c r="C129" t="s">
        <v>32</v>
      </c>
      <c r="D129" t="s">
        <v>577</v>
      </c>
      <c r="E129" t="s">
        <v>578</v>
      </c>
      <c r="F129" t="s">
        <v>579</v>
      </c>
      <c r="G129" t="str">
        <f>Tabela13[[#This Row],[Department]]</f>
        <v>Department of History</v>
      </c>
      <c r="H129" s="3" t="s">
        <v>580</v>
      </c>
      <c r="I129">
        <v>5</v>
      </c>
      <c r="J129" t="s">
        <v>44</v>
      </c>
      <c r="K129" s="2" t="s">
        <v>547</v>
      </c>
      <c r="L129" s="2"/>
      <c r="M129" s="2" t="s">
        <v>548</v>
      </c>
      <c r="N129" s="2"/>
    </row>
    <row r="130" spans="1:14" x14ac:dyDescent="0.25">
      <c r="A130" t="s">
        <v>30</v>
      </c>
      <c r="B130" t="s">
        <v>542</v>
      </c>
      <c r="C130" t="s">
        <v>32</v>
      </c>
      <c r="D130" t="s">
        <v>581</v>
      </c>
      <c r="E130" t="s">
        <v>582</v>
      </c>
      <c r="F130" t="s">
        <v>583</v>
      </c>
      <c r="G130" t="str">
        <f>Tabela13[[#This Row],[Department]]</f>
        <v>Department of History</v>
      </c>
      <c r="H130" s="3" t="s">
        <v>584</v>
      </c>
      <c r="I130">
        <v>3</v>
      </c>
      <c r="J130" t="s">
        <v>44</v>
      </c>
      <c r="K130" s="2" t="s">
        <v>547</v>
      </c>
      <c r="L130" s="2"/>
      <c r="M130" s="2" t="s">
        <v>548</v>
      </c>
      <c r="N130" s="2" t="s">
        <v>45</v>
      </c>
    </row>
    <row r="131" spans="1:14" x14ac:dyDescent="0.25">
      <c r="A131" t="s">
        <v>30</v>
      </c>
      <c r="B131" t="s">
        <v>542</v>
      </c>
      <c r="C131" t="s">
        <v>32</v>
      </c>
      <c r="D131" t="s">
        <v>585</v>
      </c>
      <c r="E131" t="s">
        <v>586</v>
      </c>
      <c r="F131" t="s">
        <v>587</v>
      </c>
      <c r="G131" t="str">
        <f>Tabela13[[#This Row],[Department]]</f>
        <v>Department of History</v>
      </c>
      <c r="H131" s="3" t="s">
        <v>588</v>
      </c>
      <c r="I131">
        <v>3</v>
      </c>
      <c r="J131" t="s">
        <v>44</v>
      </c>
      <c r="K131" s="2" t="s">
        <v>547</v>
      </c>
      <c r="L131" s="2"/>
      <c r="M131" s="2" t="s">
        <v>548</v>
      </c>
      <c r="N131" s="2" t="s">
        <v>45</v>
      </c>
    </row>
    <row r="132" spans="1:14" x14ac:dyDescent="0.25">
      <c r="A132" t="s">
        <v>30</v>
      </c>
      <c r="B132" t="s">
        <v>542</v>
      </c>
      <c r="C132" t="s">
        <v>32</v>
      </c>
      <c r="D132" t="s">
        <v>589</v>
      </c>
      <c r="E132" t="s">
        <v>590</v>
      </c>
      <c r="F132" t="s">
        <v>591</v>
      </c>
      <c r="G132" t="str">
        <f>Tabela13[[#This Row],[Department]]</f>
        <v>Department of History</v>
      </c>
      <c r="H132" s="3" t="s">
        <v>592</v>
      </c>
      <c r="I132">
        <v>3</v>
      </c>
      <c r="J132" t="s">
        <v>44</v>
      </c>
      <c r="K132" s="2" t="s">
        <v>547</v>
      </c>
      <c r="L132" s="2"/>
      <c r="M132" s="2" t="s">
        <v>548</v>
      </c>
      <c r="N132" s="2" t="s">
        <v>45</v>
      </c>
    </row>
    <row r="133" spans="1:14" x14ac:dyDescent="0.25">
      <c r="A133" t="s">
        <v>30</v>
      </c>
      <c r="B133" t="s">
        <v>542</v>
      </c>
      <c r="C133" t="s">
        <v>32</v>
      </c>
      <c r="D133" t="s">
        <v>593</v>
      </c>
      <c r="E133" t="s">
        <v>594</v>
      </c>
      <c r="F133" t="s">
        <v>595</v>
      </c>
      <c r="G133" t="str">
        <f>Tabela13[[#This Row],[Department]]</f>
        <v>Department of History</v>
      </c>
      <c r="H133" s="3" t="s">
        <v>596</v>
      </c>
      <c r="I133">
        <v>3</v>
      </c>
      <c r="J133" t="s">
        <v>44</v>
      </c>
      <c r="K133" s="2" t="s">
        <v>547</v>
      </c>
      <c r="L133" s="2"/>
      <c r="M133" s="2" t="s">
        <v>548</v>
      </c>
      <c r="N133" s="2" t="s">
        <v>45</v>
      </c>
    </row>
    <row r="134" spans="1:14" x14ac:dyDescent="0.25">
      <c r="A134" t="s">
        <v>30</v>
      </c>
      <c r="B134" t="s">
        <v>542</v>
      </c>
      <c r="C134" t="s">
        <v>32</v>
      </c>
      <c r="D134" t="s">
        <v>597</v>
      </c>
      <c r="E134" t="s">
        <v>598</v>
      </c>
      <c r="F134" t="s">
        <v>599</v>
      </c>
      <c r="G134" t="str">
        <f>Tabela13[[#This Row],[Department]]</f>
        <v>Department of History</v>
      </c>
      <c r="H134" s="3" t="s">
        <v>600</v>
      </c>
      <c r="I134">
        <v>3</v>
      </c>
      <c r="J134" t="s">
        <v>44</v>
      </c>
      <c r="K134" s="2" t="s">
        <v>547</v>
      </c>
      <c r="L134" s="2"/>
      <c r="M134" s="2" t="s">
        <v>548</v>
      </c>
      <c r="N134" s="2" t="s">
        <v>45</v>
      </c>
    </row>
    <row r="135" spans="1:14" x14ac:dyDescent="0.25">
      <c r="A135" t="s">
        <v>30</v>
      </c>
      <c r="B135" t="s">
        <v>601</v>
      </c>
      <c r="C135" t="s">
        <v>136</v>
      </c>
      <c r="D135" t="s">
        <v>602</v>
      </c>
      <c r="E135" t="s">
        <v>603</v>
      </c>
      <c r="F135" t="s">
        <v>604</v>
      </c>
      <c r="G135" t="str">
        <f>Tabela13[[#This Row],[Department]]</f>
        <v>Department of Philosophy</v>
      </c>
      <c r="H135" s="3" t="s">
        <v>605</v>
      </c>
      <c r="I135">
        <v>4</v>
      </c>
      <c r="J135" t="s">
        <v>37</v>
      </c>
      <c r="K135" s="2" t="s">
        <v>38</v>
      </c>
      <c r="L135" s="2"/>
      <c r="M135" s="2"/>
      <c r="N135" s="2"/>
    </row>
    <row r="136" spans="1:14" x14ac:dyDescent="0.25">
      <c r="A136" t="s">
        <v>30</v>
      </c>
      <c r="B136" t="s">
        <v>601</v>
      </c>
      <c r="C136" t="s">
        <v>136</v>
      </c>
      <c r="D136" t="s">
        <v>606</v>
      </c>
      <c r="E136" t="s">
        <v>607</v>
      </c>
      <c r="F136" t="s">
        <v>608</v>
      </c>
      <c r="G136" t="str">
        <f>Tabela13[[#This Row],[Department]]</f>
        <v>Department of Philosophy</v>
      </c>
      <c r="H136" s="3" t="s">
        <v>609</v>
      </c>
      <c r="I136">
        <v>4</v>
      </c>
      <c r="J136" t="s">
        <v>37</v>
      </c>
      <c r="K136" s="2" t="s">
        <v>38</v>
      </c>
      <c r="L136" s="2"/>
      <c r="M136" s="2"/>
      <c r="N136" s="2" t="s">
        <v>45</v>
      </c>
    </row>
    <row r="137" spans="1:14" x14ac:dyDescent="0.25">
      <c r="A137" t="s">
        <v>30</v>
      </c>
      <c r="B137" t="s">
        <v>601</v>
      </c>
      <c r="C137" t="s">
        <v>136</v>
      </c>
      <c r="D137" t="s">
        <v>610</v>
      </c>
      <c r="E137" t="s">
        <v>603</v>
      </c>
      <c r="F137" t="s">
        <v>604</v>
      </c>
      <c r="G137" t="str">
        <f>Tabela13[[#This Row],[Department]]</f>
        <v>Department of Philosophy</v>
      </c>
      <c r="H137" s="3" t="s">
        <v>611</v>
      </c>
      <c r="I137">
        <v>4</v>
      </c>
      <c r="J137" t="s">
        <v>37</v>
      </c>
      <c r="K137" s="2" t="s">
        <v>38</v>
      </c>
      <c r="L137" s="2"/>
      <c r="M137" s="2"/>
      <c r="N137" s="2" t="s">
        <v>45</v>
      </c>
    </row>
    <row r="138" spans="1:14" x14ac:dyDescent="0.25">
      <c r="A138" t="s">
        <v>30</v>
      </c>
      <c r="B138" t="s">
        <v>601</v>
      </c>
      <c r="C138" t="s">
        <v>136</v>
      </c>
      <c r="D138" t="s">
        <v>612</v>
      </c>
      <c r="E138" t="s">
        <v>613</v>
      </c>
      <c r="F138" t="s">
        <v>614</v>
      </c>
      <c r="G138" t="str">
        <f>Tabela13[[#This Row],[Department]]</f>
        <v>Department of Philosophy</v>
      </c>
      <c r="H138" s="3" t="s">
        <v>615</v>
      </c>
      <c r="I138">
        <v>4</v>
      </c>
      <c r="J138" t="s">
        <v>37</v>
      </c>
      <c r="K138" s="2" t="s">
        <v>38</v>
      </c>
      <c r="L138" s="2"/>
      <c r="M138" s="2"/>
      <c r="N138" s="2" t="s">
        <v>45</v>
      </c>
    </row>
    <row r="139" spans="1:14" x14ac:dyDescent="0.25">
      <c r="A139" t="s">
        <v>30</v>
      </c>
      <c r="B139" t="s">
        <v>601</v>
      </c>
      <c r="C139" t="s">
        <v>136</v>
      </c>
      <c r="D139" t="s">
        <v>616</v>
      </c>
      <c r="E139" t="s">
        <v>617</v>
      </c>
      <c r="F139" t="s">
        <v>618</v>
      </c>
      <c r="G139" t="str">
        <f>Tabela13[[#This Row],[Department]]</f>
        <v>Department of Philosophy</v>
      </c>
      <c r="H139" s="3" t="s">
        <v>619</v>
      </c>
      <c r="I139">
        <v>4</v>
      </c>
      <c r="J139" t="s">
        <v>44</v>
      </c>
      <c r="K139" s="2" t="s">
        <v>38</v>
      </c>
      <c r="L139" s="2"/>
      <c r="M139" s="2"/>
      <c r="N139" s="2" t="s">
        <v>45</v>
      </c>
    </row>
    <row r="140" spans="1:14" x14ac:dyDescent="0.25">
      <c r="A140" t="s">
        <v>30</v>
      </c>
      <c r="B140" t="s">
        <v>601</v>
      </c>
      <c r="C140" t="s">
        <v>136</v>
      </c>
      <c r="D140" t="s">
        <v>620</v>
      </c>
      <c r="E140" t="s">
        <v>621</v>
      </c>
      <c r="F140" t="s">
        <v>622</v>
      </c>
      <c r="G140" t="str">
        <f>Tabela13[[#This Row],[Department]]</f>
        <v>Department of Philosophy</v>
      </c>
      <c r="H140" s="3" t="s">
        <v>623</v>
      </c>
      <c r="I140">
        <v>4</v>
      </c>
      <c r="J140" t="s">
        <v>37</v>
      </c>
      <c r="K140" s="2" t="s">
        <v>38</v>
      </c>
      <c r="L140" s="2"/>
      <c r="M140" s="2"/>
      <c r="N140" s="2" t="s">
        <v>45</v>
      </c>
    </row>
    <row r="141" spans="1:14" x14ac:dyDescent="0.25">
      <c r="A141" t="s">
        <v>30</v>
      </c>
      <c r="B141" t="s">
        <v>601</v>
      </c>
      <c r="C141" t="s">
        <v>136</v>
      </c>
      <c r="D141" t="s">
        <v>624</v>
      </c>
      <c r="E141" t="s">
        <v>625</v>
      </c>
      <c r="F141" t="s">
        <v>626</v>
      </c>
      <c r="G141" t="str">
        <f>Tabela13[[#This Row],[Department]]</f>
        <v>Department of Philosophy</v>
      </c>
      <c r="H141" s="3" t="s">
        <v>627</v>
      </c>
      <c r="I141">
        <v>4</v>
      </c>
      <c r="J141" t="s">
        <v>37</v>
      </c>
      <c r="K141" s="2" t="s">
        <v>38</v>
      </c>
      <c r="L141" s="2"/>
      <c r="M141" s="2"/>
      <c r="N141" s="2" t="s">
        <v>45</v>
      </c>
    </row>
    <row r="142" spans="1:14" x14ac:dyDescent="0.25">
      <c r="A142" t="s">
        <v>30</v>
      </c>
      <c r="B142" t="s">
        <v>601</v>
      </c>
      <c r="C142" t="s">
        <v>32</v>
      </c>
      <c r="D142" t="s">
        <v>628</v>
      </c>
      <c r="E142" t="s">
        <v>629</v>
      </c>
      <c r="F142" t="s">
        <v>630</v>
      </c>
      <c r="G142" t="str">
        <f>Tabela13[[#This Row],[Department]]</f>
        <v>Department of Philosophy</v>
      </c>
      <c r="H142" s="3" t="s">
        <v>631</v>
      </c>
      <c r="I142">
        <v>3</v>
      </c>
      <c r="J142" t="s">
        <v>37</v>
      </c>
      <c r="K142" s="2" t="s">
        <v>38</v>
      </c>
      <c r="L142" s="2"/>
      <c r="M142" s="2"/>
      <c r="N142" s="2"/>
    </row>
    <row r="143" spans="1:14" x14ac:dyDescent="0.25">
      <c r="A143" t="s">
        <v>30</v>
      </c>
      <c r="B143" t="s">
        <v>601</v>
      </c>
      <c r="C143" t="s">
        <v>32</v>
      </c>
      <c r="D143" t="s">
        <v>632</v>
      </c>
      <c r="E143" t="s">
        <v>506</v>
      </c>
      <c r="F143" t="s">
        <v>633</v>
      </c>
      <c r="G143" t="str">
        <f>Tabela13[[#This Row],[Department]]</f>
        <v>Department of Philosophy</v>
      </c>
      <c r="H143" s="3" t="s">
        <v>634</v>
      </c>
      <c r="I143">
        <v>4</v>
      </c>
      <c r="J143" t="s">
        <v>37</v>
      </c>
      <c r="K143" s="2" t="s">
        <v>38</v>
      </c>
      <c r="L143" s="2"/>
      <c r="M143" s="2"/>
      <c r="N143" s="2"/>
    </row>
    <row r="144" spans="1:14" x14ac:dyDescent="0.25">
      <c r="A144" t="s">
        <v>30</v>
      </c>
      <c r="B144" t="s">
        <v>601</v>
      </c>
      <c r="C144" t="s">
        <v>32</v>
      </c>
      <c r="D144" t="s">
        <v>635</v>
      </c>
      <c r="E144" t="s">
        <v>636</v>
      </c>
      <c r="F144" t="s">
        <v>637</v>
      </c>
      <c r="G144" t="str">
        <f>Tabela13[[#This Row],[Department]]</f>
        <v>Department of Philosophy</v>
      </c>
      <c r="H144" s="3" t="s">
        <v>638</v>
      </c>
      <c r="I144">
        <v>5</v>
      </c>
      <c r="J144" t="s">
        <v>44</v>
      </c>
      <c r="K144" s="2" t="s">
        <v>38</v>
      </c>
      <c r="L144" s="2"/>
      <c r="M144" s="2"/>
      <c r="N144" s="2"/>
    </row>
    <row r="145" spans="1:14" x14ac:dyDescent="0.25">
      <c r="A145" t="s">
        <v>30</v>
      </c>
      <c r="B145" t="s">
        <v>601</v>
      </c>
      <c r="C145" t="s">
        <v>32</v>
      </c>
      <c r="D145" t="s">
        <v>639</v>
      </c>
      <c r="E145" t="s">
        <v>640</v>
      </c>
      <c r="F145" t="s">
        <v>641</v>
      </c>
      <c r="G145" t="str">
        <f>Tabela13[[#This Row],[Department]]</f>
        <v>Department of Philosophy</v>
      </c>
      <c r="H145" s="3" t="s">
        <v>642</v>
      </c>
      <c r="I145">
        <v>3</v>
      </c>
      <c r="J145" t="s">
        <v>44</v>
      </c>
      <c r="K145" s="2" t="s">
        <v>38</v>
      </c>
      <c r="L145" s="2"/>
      <c r="M145" s="2"/>
      <c r="N145" s="2"/>
    </row>
    <row r="146" spans="1:14" x14ac:dyDescent="0.25">
      <c r="A146" t="s">
        <v>30</v>
      </c>
      <c r="B146" t="s">
        <v>601</v>
      </c>
      <c r="C146" t="s">
        <v>32</v>
      </c>
      <c r="D146" t="s">
        <v>643</v>
      </c>
      <c r="E146" t="s">
        <v>644</v>
      </c>
      <c r="F146" t="s">
        <v>645</v>
      </c>
      <c r="G146" t="str">
        <f>Tabela13[[#This Row],[Department]]</f>
        <v>Department of Philosophy</v>
      </c>
      <c r="H146" s="3" t="s">
        <v>646</v>
      </c>
      <c r="I146">
        <v>3</v>
      </c>
      <c r="J146" t="s">
        <v>37</v>
      </c>
      <c r="K146" s="2" t="s">
        <v>38</v>
      </c>
      <c r="L146" s="2"/>
      <c r="M146" s="2" t="s">
        <v>647</v>
      </c>
      <c r="N146" s="2" t="s">
        <v>45</v>
      </c>
    </row>
    <row r="147" spans="1:14" x14ac:dyDescent="0.25">
      <c r="A147" t="s">
        <v>30</v>
      </c>
      <c r="B147" t="s">
        <v>601</v>
      </c>
      <c r="C147" t="s">
        <v>32</v>
      </c>
      <c r="D147" t="s">
        <v>648</v>
      </c>
      <c r="E147" t="s">
        <v>649</v>
      </c>
      <c r="F147" t="s">
        <v>650</v>
      </c>
      <c r="G147" t="str">
        <f>Tabela13[[#This Row],[Department]]</f>
        <v>Department of Philosophy</v>
      </c>
      <c r="H147" s="3" t="s">
        <v>651</v>
      </c>
      <c r="I147">
        <v>3</v>
      </c>
      <c r="J147" t="s">
        <v>37</v>
      </c>
      <c r="K147" s="2" t="s">
        <v>38</v>
      </c>
      <c r="L147" s="2"/>
      <c r="M147" s="2"/>
      <c r="N147" s="2" t="s">
        <v>45</v>
      </c>
    </row>
    <row r="148" spans="1:14" x14ac:dyDescent="0.25">
      <c r="A148" t="s">
        <v>30</v>
      </c>
      <c r="B148" t="s">
        <v>601</v>
      </c>
      <c r="C148" t="s">
        <v>32</v>
      </c>
      <c r="D148" t="s">
        <v>652</v>
      </c>
      <c r="E148" t="s">
        <v>653</v>
      </c>
      <c r="F148" t="s">
        <v>654</v>
      </c>
      <c r="G148" t="str">
        <f>Tabela13[[#This Row],[Department]]</f>
        <v>Department of Philosophy</v>
      </c>
      <c r="H148" s="3" t="s">
        <v>655</v>
      </c>
      <c r="I148">
        <v>3</v>
      </c>
      <c r="J148" t="s">
        <v>44</v>
      </c>
      <c r="K148" s="2" t="s">
        <v>38</v>
      </c>
      <c r="L148" s="2"/>
      <c r="M148" s="2"/>
      <c r="N148" s="2"/>
    </row>
    <row r="149" spans="1:14" x14ac:dyDescent="0.25">
      <c r="A149" t="s">
        <v>30</v>
      </c>
      <c r="B149" t="s">
        <v>276</v>
      </c>
      <c r="C149" t="s">
        <v>136</v>
      </c>
      <c r="D149" t="s">
        <v>656</v>
      </c>
      <c r="E149" t="s">
        <v>657</v>
      </c>
      <c r="F149" t="s">
        <v>658</v>
      </c>
      <c r="G149" t="str">
        <f>Tabela13[[#This Row],[Department]]</f>
        <v>Department of German Studies</v>
      </c>
      <c r="H149" s="3" t="s">
        <v>659</v>
      </c>
      <c r="I149">
        <v>3</v>
      </c>
      <c r="J149" t="s">
        <v>37</v>
      </c>
      <c r="K149" s="2" t="s">
        <v>255</v>
      </c>
      <c r="L149" s="2"/>
      <c r="M149" s="2"/>
      <c r="N149" s="2" t="s">
        <v>45</v>
      </c>
    </row>
    <row r="150" spans="1:14" x14ac:dyDescent="0.25">
      <c r="A150" t="s">
        <v>30</v>
      </c>
      <c r="B150" t="s">
        <v>276</v>
      </c>
      <c r="C150" t="s">
        <v>136</v>
      </c>
      <c r="D150" t="s">
        <v>660</v>
      </c>
      <c r="E150" t="s">
        <v>661</v>
      </c>
      <c r="F150" t="s">
        <v>662</v>
      </c>
      <c r="G150" t="str">
        <f>Tabela13[[#This Row],[Department]]</f>
        <v>Department of German Studies</v>
      </c>
      <c r="H150" s="3" t="s">
        <v>663</v>
      </c>
      <c r="I150">
        <v>6</v>
      </c>
      <c r="J150" t="s">
        <v>37</v>
      </c>
      <c r="K150" s="2" t="s">
        <v>255</v>
      </c>
      <c r="L150" s="2"/>
      <c r="M150" s="2"/>
      <c r="N150" s="2" t="s">
        <v>45</v>
      </c>
    </row>
    <row r="151" spans="1:14" x14ac:dyDescent="0.25">
      <c r="A151" t="s">
        <v>30</v>
      </c>
      <c r="B151" t="s">
        <v>664</v>
      </c>
      <c r="C151" t="s">
        <v>32</v>
      </c>
      <c r="D151" t="s">
        <v>665</v>
      </c>
      <c r="E151" t="s">
        <v>666</v>
      </c>
      <c r="F151" t="s">
        <v>667</v>
      </c>
      <c r="G151" t="str">
        <f>Tabela13[[#This Row],[Department]]</f>
        <v>Department of Geography</v>
      </c>
      <c r="H151" s="3" t="s">
        <v>668</v>
      </c>
      <c r="I151">
        <v>3</v>
      </c>
      <c r="J151" t="s">
        <v>37</v>
      </c>
      <c r="K151" s="2" t="s">
        <v>38</v>
      </c>
      <c r="L151" s="2"/>
      <c r="M151" s="2"/>
      <c r="N151" s="2"/>
    </row>
    <row r="152" spans="1:14" x14ac:dyDescent="0.25">
      <c r="A152" t="s">
        <v>30</v>
      </c>
      <c r="B152" t="s">
        <v>664</v>
      </c>
      <c r="C152" t="s">
        <v>32</v>
      </c>
      <c r="D152" t="s">
        <v>669</v>
      </c>
      <c r="E152" t="s">
        <v>670</v>
      </c>
      <c r="F152" t="s">
        <v>671</v>
      </c>
      <c r="G152" t="str">
        <f>Tabela13[[#This Row],[Department]]</f>
        <v>Department of Geography</v>
      </c>
      <c r="H152" s="3" t="s">
        <v>672</v>
      </c>
      <c r="I152">
        <v>5</v>
      </c>
      <c r="J152" t="s">
        <v>37</v>
      </c>
      <c r="K152" s="2" t="s">
        <v>38</v>
      </c>
      <c r="L152" s="2"/>
      <c r="M152" s="2"/>
      <c r="N152" s="2"/>
    </row>
    <row r="153" spans="1:14" x14ac:dyDescent="0.25">
      <c r="A153" t="s">
        <v>30</v>
      </c>
      <c r="B153" t="s">
        <v>664</v>
      </c>
      <c r="C153" t="s">
        <v>32</v>
      </c>
      <c r="D153" t="s">
        <v>673</v>
      </c>
      <c r="E153" t="s">
        <v>674</v>
      </c>
      <c r="F153" t="s">
        <v>675</v>
      </c>
      <c r="G153" t="str">
        <f>Tabela13[[#This Row],[Department]]</f>
        <v>Department of Geography</v>
      </c>
      <c r="H153" s="3" t="s">
        <v>676</v>
      </c>
      <c r="I153">
        <v>4</v>
      </c>
      <c r="J153" t="s">
        <v>44</v>
      </c>
      <c r="K153" s="2" t="s">
        <v>38</v>
      </c>
      <c r="L153" s="2"/>
      <c r="M153" s="2"/>
      <c r="N153" s="2"/>
    </row>
    <row r="154" spans="1:14" x14ac:dyDescent="0.25">
      <c r="A154" t="s">
        <v>30</v>
      </c>
      <c r="B154" t="s">
        <v>664</v>
      </c>
      <c r="C154" t="s">
        <v>32</v>
      </c>
      <c r="D154" t="s">
        <v>677</v>
      </c>
      <c r="E154" t="s">
        <v>678</v>
      </c>
      <c r="F154" t="s">
        <v>679</v>
      </c>
      <c r="G154" t="str">
        <f>Tabela13[[#This Row],[Department]]</f>
        <v>Department of Geography</v>
      </c>
      <c r="H154" s="3" t="s">
        <v>680</v>
      </c>
      <c r="I154">
        <v>5</v>
      </c>
      <c r="J154" t="s">
        <v>37</v>
      </c>
      <c r="K154" s="2" t="s">
        <v>38</v>
      </c>
      <c r="L154" s="2"/>
      <c r="M154" s="2"/>
      <c r="N154" s="2"/>
    </row>
    <row r="155" spans="1:14" x14ac:dyDescent="0.25">
      <c r="A155" t="s">
        <v>30</v>
      </c>
      <c r="B155" t="s">
        <v>664</v>
      </c>
      <c r="C155" t="s">
        <v>32</v>
      </c>
      <c r="D155" t="s">
        <v>681</v>
      </c>
      <c r="E155" t="s">
        <v>682</v>
      </c>
      <c r="F155" t="s">
        <v>683</v>
      </c>
      <c r="G155" t="str">
        <f>Tabela13[[#This Row],[Department]]</f>
        <v>Department of Geography</v>
      </c>
      <c r="H155" s="3" t="s">
        <v>684</v>
      </c>
      <c r="I155">
        <v>3</v>
      </c>
      <c r="J155" t="s">
        <v>37</v>
      </c>
      <c r="K155" s="2" t="s">
        <v>38</v>
      </c>
      <c r="L155" s="2"/>
      <c r="M155" s="2"/>
      <c r="N155" s="2"/>
    </row>
    <row r="156" spans="1:14" x14ac:dyDescent="0.25">
      <c r="A156" t="s">
        <v>30</v>
      </c>
      <c r="B156" t="s">
        <v>664</v>
      </c>
      <c r="C156" t="s">
        <v>32</v>
      </c>
      <c r="D156" t="s">
        <v>685</v>
      </c>
      <c r="E156" t="s">
        <v>686</v>
      </c>
      <c r="F156" t="s">
        <v>687</v>
      </c>
      <c r="G156" t="str">
        <f>Tabela13[[#This Row],[Department]]</f>
        <v>Department of Geography</v>
      </c>
      <c r="H156" s="3" t="s">
        <v>688</v>
      </c>
      <c r="I156">
        <v>5</v>
      </c>
      <c r="J156" t="s">
        <v>37</v>
      </c>
      <c r="K156" s="2" t="s">
        <v>38</v>
      </c>
      <c r="L156" s="2"/>
      <c r="M156" s="2"/>
      <c r="N156" s="2"/>
    </row>
    <row r="157" spans="1:14" x14ac:dyDescent="0.25">
      <c r="A157" t="s">
        <v>30</v>
      </c>
      <c r="B157" t="s">
        <v>664</v>
      </c>
      <c r="C157" t="s">
        <v>32</v>
      </c>
      <c r="D157" t="s">
        <v>689</v>
      </c>
      <c r="E157" t="s">
        <v>690</v>
      </c>
      <c r="F157" t="s">
        <v>691</v>
      </c>
      <c r="G157" t="str">
        <f>Tabela13[[#This Row],[Department]]</f>
        <v>Department of Geography</v>
      </c>
      <c r="H157" s="3" t="s">
        <v>692</v>
      </c>
      <c r="I157">
        <v>3</v>
      </c>
      <c r="J157" t="s">
        <v>37</v>
      </c>
      <c r="K157" s="2" t="s">
        <v>38</v>
      </c>
      <c r="L157" s="2"/>
      <c r="M157" s="2"/>
      <c r="N157" s="2"/>
    </row>
    <row r="158" spans="1:14" x14ac:dyDescent="0.25">
      <c r="A158" t="s">
        <v>30</v>
      </c>
      <c r="B158" t="s">
        <v>664</v>
      </c>
      <c r="C158" t="s">
        <v>32</v>
      </c>
      <c r="D158" t="s">
        <v>693</v>
      </c>
      <c r="E158" t="s">
        <v>694</v>
      </c>
      <c r="F158" t="s">
        <v>695</v>
      </c>
      <c r="G158" t="str">
        <f>Tabela13[[#This Row],[Department]]</f>
        <v>Department of Geography</v>
      </c>
      <c r="H158" s="3" t="s">
        <v>696</v>
      </c>
      <c r="I158">
        <v>4</v>
      </c>
      <c r="J158" t="s">
        <v>44</v>
      </c>
      <c r="K158" s="2" t="s">
        <v>38</v>
      </c>
      <c r="L158" s="2"/>
      <c r="M158" s="2"/>
      <c r="N158" s="2"/>
    </row>
    <row r="159" spans="1:14" x14ac:dyDescent="0.25">
      <c r="A159" t="s">
        <v>30</v>
      </c>
      <c r="B159" t="s">
        <v>664</v>
      </c>
      <c r="C159" t="s">
        <v>32</v>
      </c>
      <c r="D159" t="s">
        <v>697</v>
      </c>
      <c r="E159" t="s">
        <v>698</v>
      </c>
      <c r="F159" t="s">
        <v>699</v>
      </c>
      <c r="G159" t="str">
        <f>Tabela13[[#This Row],[Department]]</f>
        <v>Department of Geography</v>
      </c>
      <c r="H159" s="3" t="s">
        <v>700</v>
      </c>
      <c r="I159">
        <v>3</v>
      </c>
      <c r="J159" t="s">
        <v>44</v>
      </c>
      <c r="K159" s="2" t="s">
        <v>38</v>
      </c>
      <c r="L159" s="2"/>
      <c r="M159" s="2"/>
      <c r="N159" s="2" t="s">
        <v>45</v>
      </c>
    </row>
    <row r="160" spans="1:14" x14ac:dyDescent="0.25">
      <c r="A160" t="s">
        <v>30</v>
      </c>
      <c r="B160" t="s">
        <v>664</v>
      </c>
      <c r="C160" t="s">
        <v>32</v>
      </c>
      <c r="D160" t="s">
        <v>701</v>
      </c>
      <c r="E160" t="s">
        <v>702</v>
      </c>
      <c r="F160" t="s">
        <v>703</v>
      </c>
      <c r="G160" t="str">
        <f>Tabela13[[#This Row],[Department]]</f>
        <v>Department of Geography</v>
      </c>
      <c r="H160" s="3" t="s">
        <v>704</v>
      </c>
      <c r="I160">
        <v>3</v>
      </c>
      <c r="J160" t="s">
        <v>44</v>
      </c>
      <c r="K160" s="2" t="s">
        <v>38</v>
      </c>
      <c r="L160" s="2"/>
      <c r="M160" s="2"/>
      <c r="N160" s="2" t="s">
        <v>45</v>
      </c>
    </row>
    <row r="161" spans="1:14" x14ac:dyDescent="0.25">
      <c r="A161" t="s">
        <v>30</v>
      </c>
      <c r="B161" t="s">
        <v>664</v>
      </c>
      <c r="C161" t="s">
        <v>32</v>
      </c>
      <c r="D161" t="s">
        <v>705</v>
      </c>
      <c r="E161" t="s">
        <v>706</v>
      </c>
      <c r="F161" t="s">
        <v>707</v>
      </c>
      <c r="G161" t="str">
        <f>Tabela13[[#This Row],[Department]]</f>
        <v>Department of Geography</v>
      </c>
      <c r="H161" s="3" t="s">
        <v>708</v>
      </c>
      <c r="I161">
        <v>5</v>
      </c>
      <c r="J161" t="s">
        <v>44</v>
      </c>
      <c r="K161" s="2" t="s">
        <v>38</v>
      </c>
      <c r="L161" s="2"/>
      <c r="M161" s="2"/>
      <c r="N161" s="2"/>
    </row>
    <row r="162" spans="1:14" x14ac:dyDescent="0.25">
      <c r="A162" t="s">
        <v>30</v>
      </c>
      <c r="B162" t="s">
        <v>664</v>
      </c>
      <c r="C162" t="s">
        <v>32</v>
      </c>
      <c r="D162" t="s">
        <v>709</v>
      </c>
      <c r="E162" t="s">
        <v>710</v>
      </c>
      <c r="F162" t="s">
        <v>711</v>
      </c>
      <c r="G162" t="str">
        <f>Tabela13[[#This Row],[Department]]</f>
        <v>Department of Geography</v>
      </c>
      <c r="H162" s="3" t="s">
        <v>712</v>
      </c>
      <c r="I162">
        <v>4</v>
      </c>
      <c r="J162" t="s">
        <v>37</v>
      </c>
      <c r="K162" s="2" t="s">
        <v>38</v>
      </c>
      <c r="L162" s="2"/>
      <c r="M162" s="2"/>
      <c r="N162" s="2"/>
    </row>
    <row r="163" spans="1:14" x14ac:dyDescent="0.25">
      <c r="A163" t="s">
        <v>30</v>
      </c>
      <c r="B163" t="s">
        <v>664</v>
      </c>
      <c r="C163" t="s">
        <v>32</v>
      </c>
      <c r="D163" t="s">
        <v>713</v>
      </c>
      <c r="E163" t="s">
        <v>714</v>
      </c>
      <c r="F163" t="s">
        <v>715</v>
      </c>
      <c r="G163" t="str">
        <f>Tabela13[[#This Row],[Department]]</f>
        <v>Department of Geography</v>
      </c>
      <c r="H163" s="3" t="s">
        <v>716</v>
      </c>
      <c r="I163">
        <v>3</v>
      </c>
      <c r="J163" t="s">
        <v>44</v>
      </c>
      <c r="K163" s="2" t="s">
        <v>38</v>
      </c>
      <c r="L163" s="2"/>
      <c r="M163" s="2"/>
      <c r="N163" s="2" t="s">
        <v>45</v>
      </c>
    </row>
    <row r="164" spans="1:14" x14ac:dyDescent="0.25">
      <c r="A164" t="s">
        <v>30</v>
      </c>
      <c r="B164" t="s">
        <v>664</v>
      </c>
      <c r="C164" t="s">
        <v>32</v>
      </c>
      <c r="D164" t="s">
        <v>717</v>
      </c>
      <c r="E164" t="s">
        <v>718</v>
      </c>
      <c r="F164" t="s">
        <v>719</v>
      </c>
      <c r="G164" t="str">
        <f>Tabela13[[#This Row],[Department]]</f>
        <v>Department of Geography</v>
      </c>
      <c r="H164" s="3" t="s">
        <v>720</v>
      </c>
      <c r="I164">
        <v>3</v>
      </c>
      <c r="J164" t="s">
        <v>44</v>
      </c>
      <c r="K164" s="2" t="s">
        <v>38</v>
      </c>
      <c r="L164" s="2"/>
      <c r="M164" s="2"/>
      <c r="N164" s="2" t="s">
        <v>45</v>
      </c>
    </row>
    <row r="165" spans="1:14" x14ac:dyDescent="0.25">
      <c r="A165" t="s">
        <v>30</v>
      </c>
      <c r="B165" t="s">
        <v>664</v>
      </c>
      <c r="C165" t="s">
        <v>32</v>
      </c>
      <c r="D165" t="s">
        <v>721</v>
      </c>
      <c r="E165" t="s">
        <v>722</v>
      </c>
      <c r="F165" t="s">
        <v>723</v>
      </c>
      <c r="G165" t="str">
        <f>Tabela13[[#This Row],[Department]]</f>
        <v>Department of Geography</v>
      </c>
      <c r="H165" s="3" t="s">
        <v>724</v>
      </c>
      <c r="I165">
        <v>3</v>
      </c>
      <c r="J165" t="s">
        <v>44</v>
      </c>
      <c r="K165" s="2" t="s">
        <v>38</v>
      </c>
      <c r="L165" s="2"/>
      <c r="M165" s="2"/>
      <c r="N165" s="2" t="s">
        <v>45</v>
      </c>
    </row>
    <row r="166" spans="1:14" x14ac:dyDescent="0.25">
      <c r="A166" t="s">
        <v>30</v>
      </c>
      <c r="B166" t="s">
        <v>276</v>
      </c>
      <c r="C166" t="s">
        <v>136</v>
      </c>
      <c r="D166" t="s">
        <v>725</v>
      </c>
      <c r="E166" t="s">
        <v>726</v>
      </c>
      <c r="F166" t="s">
        <v>727</v>
      </c>
      <c r="G166" t="str">
        <f>Tabela13[[#This Row],[Department]]</f>
        <v>Department of German Studies</v>
      </c>
      <c r="H166" s="3" t="s">
        <v>728</v>
      </c>
      <c r="I166">
        <v>3</v>
      </c>
      <c r="J166" t="s">
        <v>44</v>
      </c>
      <c r="K166" s="2" t="s">
        <v>255</v>
      </c>
      <c r="L166" s="2"/>
      <c r="M166" s="2" t="s">
        <v>377</v>
      </c>
      <c r="N166" s="2"/>
    </row>
    <row r="167" spans="1:14" x14ac:dyDescent="0.25">
      <c r="A167" t="s">
        <v>30</v>
      </c>
      <c r="B167" t="s">
        <v>276</v>
      </c>
      <c r="C167" t="s">
        <v>136</v>
      </c>
      <c r="D167" t="s">
        <v>729</v>
      </c>
      <c r="E167" t="s">
        <v>730</v>
      </c>
      <c r="F167" t="s">
        <v>731</v>
      </c>
      <c r="G167" t="str">
        <f>Tabela13[[#This Row],[Department]]</f>
        <v>Department of German Studies</v>
      </c>
      <c r="H167" s="3" t="s">
        <v>732</v>
      </c>
      <c r="I167">
        <v>3</v>
      </c>
      <c r="J167" t="s">
        <v>44</v>
      </c>
      <c r="K167" s="2" t="s">
        <v>255</v>
      </c>
      <c r="L167" s="2"/>
      <c r="M167" s="2"/>
      <c r="N167" s="2" t="s">
        <v>45</v>
      </c>
    </row>
    <row r="168" spans="1:14" x14ac:dyDescent="0.25">
      <c r="A168" t="s">
        <v>30</v>
      </c>
      <c r="B168" t="s">
        <v>664</v>
      </c>
      <c r="C168" t="s">
        <v>136</v>
      </c>
      <c r="D168" t="s">
        <v>733</v>
      </c>
      <c r="E168" t="s">
        <v>734</v>
      </c>
      <c r="F168" t="s">
        <v>735</v>
      </c>
      <c r="G168" t="str">
        <f>Tabela13[[#This Row],[Department]]</f>
        <v>Department of Geography</v>
      </c>
      <c r="H168" s="3" t="s">
        <v>736</v>
      </c>
      <c r="I168">
        <v>4</v>
      </c>
      <c r="J168" t="s">
        <v>37</v>
      </c>
      <c r="K168" s="2" t="s">
        <v>38</v>
      </c>
      <c r="L168" s="2"/>
      <c r="M168" s="2"/>
      <c r="N168" s="2"/>
    </row>
    <row r="169" spans="1:14" x14ac:dyDescent="0.25">
      <c r="A169" t="s">
        <v>30</v>
      </c>
      <c r="B169" t="s">
        <v>664</v>
      </c>
      <c r="C169" t="s">
        <v>136</v>
      </c>
      <c r="D169" t="s">
        <v>737</v>
      </c>
      <c r="E169" t="s">
        <v>738</v>
      </c>
      <c r="F169" t="s">
        <v>739</v>
      </c>
      <c r="G169" t="str">
        <f>Tabela13[[#This Row],[Department]]</f>
        <v>Department of Geography</v>
      </c>
      <c r="H169" s="3" t="s">
        <v>740</v>
      </c>
      <c r="I169">
        <v>4</v>
      </c>
      <c r="J169" t="s">
        <v>44</v>
      </c>
      <c r="K169" s="2" t="s">
        <v>38</v>
      </c>
      <c r="L169" s="2"/>
      <c r="M169" s="2"/>
      <c r="N169" s="2"/>
    </row>
    <row r="170" spans="1:14" x14ac:dyDescent="0.25">
      <c r="A170" t="s">
        <v>30</v>
      </c>
      <c r="B170" t="s">
        <v>664</v>
      </c>
      <c r="C170" t="s">
        <v>136</v>
      </c>
      <c r="D170" t="s">
        <v>741</v>
      </c>
      <c r="E170" t="s">
        <v>742</v>
      </c>
      <c r="F170" t="s">
        <v>743</v>
      </c>
      <c r="G170" t="str">
        <f>Tabela13[[#This Row],[Department]]</f>
        <v>Department of Geography</v>
      </c>
      <c r="H170" s="3" t="s">
        <v>744</v>
      </c>
      <c r="I170">
        <v>4</v>
      </c>
      <c r="J170" t="s">
        <v>37</v>
      </c>
      <c r="K170" s="2" t="s">
        <v>38</v>
      </c>
      <c r="L170" s="2"/>
      <c r="M170" s="2"/>
      <c r="N170" s="2"/>
    </row>
    <row r="171" spans="1:14" x14ac:dyDescent="0.25">
      <c r="A171" t="s">
        <v>30</v>
      </c>
      <c r="B171" t="s">
        <v>664</v>
      </c>
      <c r="C171" t="s">
        <v>136</v>
      </c>
      <c r="D171" t="s">
        <v>745</v>
      </c>
      <c r="E171" t="s">
        <v>746</v>
      </c>
      <c r="F171" t="s">
        <v>747</v>
      </c>
      <c r="G171" t="str">
        <f>Tabela13[[#This Row],[Department]]</f>
        <v>Department of Geography</v>
      </c>
      <c r="H171" s="3" t="s">
        <v>748</v>
      </c>
      <c r="I171">
        <v>3</v>
      </c>
      <c r="J171" t="s">
        <v>37</v>
      </c>
      <c r="K171" s="2" t="s">
        <v>38</v>
      </c>
      <c r="L171" s="2"/>
      <c r="M171" s="2"/>
      <c r="N171" s="2"/>
    </row>
    <row r="172" spans="1:14" x14ac:dyDescent="0.25">
      <c r="A172" t="s">
        <v>30</v>
      </c>
      <c r="B172" t="s">
        <v>664</v>
      </c>
      <c r="C172" t="s">
        <v>136</v>
      </c>
      <c r="D172" t="s">
        <v>749</v>
      </c>
      <c r="E172" t="s">
        <v>750</v>
      </c>
      <c r="F172" t="s">
        <v>751</v>
      </c>
      <c r="G172" t="str">
        <f>Tabela13[[#This Row],[Department]]</f>
        <v>Department of Geography</v>
      </c>
      <c r="H172" s="3" t="s">
        <v>752</v>
      </c>
      <c r="I172">
        <v>4</v>
      </c>
      <c r="J172" t="s">
        <v>44</v>
      </c>
      <c r="K172" s="2" t="s">
        <v>38</v>
      </c>
      <c r="L172" s="2"/>
      <c r="M172" s="2"/>
      <c r="N172" s="2"/>
    </row>
    <row r="173" spans="1:14" x14ac:dyDescent="0.25">
      <c r="A173" t="s">
        <v>30</v>
      </c>
      <c r="B173" t="s">
        <v>664</v>
      </c>
      <c r="C173" t="s">
        <v>136</v>
      </c>
      <c r="D173" t="s">
        <v>753</v>
      </c>
      <c r="E173" t="s">
        <v>754</v>
      </c>
      <c r="F173" t="s">
        <v>755</v>
      </c>
      <c r="G173" t="str">
        <f>Tabela13[[#This Row],[Department]]</f>
        <v>Department of Geography</v>
      </c>
      <c r="H173" s="3" t="s">
        <v>756</v>
      </c>
      <c r="I173">
        <v>4</v>
      </c>
      <c r="J173" t="s">
        <v>37</v>
      </c>
      <c r="K173" s="2" t="s">
        <v>38</v>
      </c>
      <c r="L173" s="2"/>
      <c r="M173" s="2"/>
      <c r="N173" s="2"/>
    </row>
    <row r="174" spans="1:14" x14ac:dyDescent="0.25">
      <c r="A174" t="s">
        <v>30</v>
      </c>
      <c r="B174" t="s">
        <v>664</v>
      </c>
      <c r="C174" t="s">
        <v>136</v>
      </c>
      <c r="D174" t="s">
        <v>757</v>
      </c>
      <c r="E174" t="s">
        <v>758</v>
      </c>
      <c r="F174" t="s">
        <v>759</v>
      </c>
      <c r="G174" t="str">
        <f>Tabela13[[#This Row],[Department]]</f>
        <v>Department of Geography</v>
      </c>
      <c r="H174" s="3" t="s">
        <v>760</v>
      </c>
      <c r="I174">
        <v>4</v>
      </c>
      <c r="J174" t="s">
        <v>37</v>
      </c>
      <c r="K174" s="2" t="s">
        <v>38</v>
      </c>
      <c r="L174" s="2"/>
      <c r="M174" s="2"/>
      <c r="N174" s="2"/>
    </row>
    <row r="175" spans="1:14" x14ac:dyDescent="0.25">
      <c r="A175" t="s">
        <v>30</v>
      </c>
      <c r="B175" t="s">
        <v>664</v>
      </c>
      <c r="C175" t="s">
        <v>136</v>
      </c>
      <c r="D175" t="s">
        <v>761</v>
      </c>
      <c r="E175" t="s">
        <v>762</v>
      </c>
      <c r="F175" t="s">
        <v>763</v>
      </c>
      <c r="G175" t="str">
        <f>Tabela13[[#This Row],[Department]]</f>
        <v>Department of Geography</v>
      </c>
      <c r="H175" s="3" t="s">
        <v>764</v>
      </c>
      <c r="I175">
        <v>4</v>
      </c>
      <c r="J175" t="s">
        <v>37</v>
      </c>
      <c r="K175" s="2" t="s">
        <v>38</v>
      </c>
      <c r="L175" s="2"/>
      <c r="M175" s="2"/>
      <c r="N175" s="2"/>
    </row>
    <row r="176" spans="1:14" x14ac:dyDescent="0.25">
      <c r="A176" t="s">
        <v>30</v>
      </c>
      <c r="B176" t="s">
        <v>664</v>
      </c>
      <c r="C176" t="s">
        <v>136</v>
      </c>
      <c r="D176" t="s">
        <v>765</v>
      </c>
      <c r="E176" t="s">
        <v>766</v>
      </c>
      <c r="F176" t="s">
        <v>767</v>
      </c>
      <c r="G176" t="str">
        <f>Tabela13[[#This Row],[Department]]</f>
        <v>Department of Geography</v>
      </c>
      <c r="H176" s="3" t="s">
        <v>768</v>
      </c>
      <c r="I176">
        <v>3</v>
      </c>
      <c r="J176" t="s">
        <v>44</v>
      </c>
      <c r="K176" s="2" t="s">
        <v>38</v>
      </c>
      <c r="L176" s="2"/>
      <c r="M176" s="2"/>
      <c r="N176" s="2" t="s">
        <v>45</v>
      </c>
    </row>
    <row r="177" spans="1:14" x14ac:dyDescent="0.25">
      <c r="A177" t="s">
        <v>30</v>
      </c>
      <c r="B177" t="s">
        <v>276</v>
      </c>
      <c r="C177" t="s">
        <v>32</v>
      </c>
      <c r="D177" t="s">
        <v>769</v>
      </c>
      <c r="E177" t="s">
        <v>278</v>
      </c>
      <c r="F177" t="s">
        <v>279</v>
      </c>
      <c r="G177" t="str">
        <f>Tabela13[[#This Row],[Department]]</f>
        <v>Department of German Studies</v>
      </c>
      <c r="H177" s="3" t="s">
        <v>770</v>
      </c>
      <c r="I177">
        <v>3</v>
      </c>
      <c r="J177" t="s">
        <v>37</v>
      </c>
      <c r="K177" s="2" t="s">
        <v>255</v>
      </c>
      <c r="L177" s="2"/>
      <c r="M177" s="2"/>
      <c r="N177" s="2"/>
    </row>
    <row r="178" spans="1:14" x14ac:dyDescent="0.25">
      <c r="A178" t="s">
        <v>30</v>
      </c>
      <c r="B178" t="s">
        <v>276</v>
      </c>
      <c r="C178" t="s">
        <v>32</v>
      </c>
      <c r="D178" t="s">
        <v>771</v>
      </c>
      <c r="E178" t="s">
        <v>282</v>
      </c>
      <c r="F178" t="s">
        <v>283</v>
      </c>
      <c r="G178" t="str">
        <f>Tabela13[[#This Row],[Department]]</f>
        <v>Department of German Studies</v>
      </c>
      <c r="H178" s="3" t="s">
        <v>772</v>
      </c>
      <c r="I178">
        <v>9</v>
      </c>
      <c r="J178" t="s">
        <v>37</v>
      </c>
      <c r="K178" s="2" t="s">
        <v>255</v>
      </c>
      <c r="L178" s="2"/>
      <c r="M178" s="2"/>
      <c r="N178" s="2"/>
    </row>
    <row r="179" spans="1:14" x14ac:dyDescent="0.25">
      <c r="A179" t="s">
        <v>30</v>
      </c>
      <c r="B179" t="s">
        <v>276</v>
      </c>
      <c r="C179" t="s">
        <v>32</v>
      </c>
      <c r="D179" t="s">
        <v>773</v>
      </c>
      <c r="E179" t="s">
        <v>299</v>
      </c>
      <c r="F179" t="s">
        <v>300</v>
      </c>
      <c r="G179" t="str">
        <f>Tabela13[[#This Row],[Department]]</f>
        <v>Department of German Studies</v>
      </c>
      <c r="H179" s="3" t="s">
        <v>774</v>
      </c>
      <c r="I179">
        <v>3</v>
      </c>
      <c r="J179" t="s">
        <v>44</v>
      </c>
      <c r="K179" s="2" t="s">
        <v>255</v>
      </c>
      <c r="L179" s="2"/>
      <c r="M179" s="2"/>
      <c r="N179" s="2"/>
    </row>
    <row r="180" spans="1:14" x14ac:dyDescent="0.25">
      <c r="A180" t="s">
        <v>30</v>
      </c>
      <c r="B180" t="s">
        <v>276</v>
      </c>
      <c r="C180" t="s">
        <v>32</v>
      </c>
      <c r="D180" t="s">
        <v>775</v>
      </c>
      <c r="E180" t="s">
        <v>303</v>
      </c>
      <c r="F180" t="s">
        <v>304</v>
      </c>
      <c r="G180" t="str">
        <f>Tabela13[[#This Row],[Department]]</f>
        <v>Department of German Studies</v>
      </c>
      <c r="H180" s="3" t="s">
        <v>776</v>
      </c>
      <c r="I180">
        <v>6</v>
      </c>
      <c r="J180" t="s">
        <v>44</v>
      </c>
      <c r="K180" s="2" t="s">
        <v>255</v>
      </c>
      <c r="L180" s="2"/>
      <c r="M180" s="2"/>
      <c r="N180" s="2"/>
    </row>
    <row r="181" spans="1:14" x14ac:dyDescent="0.25">
      <c r="A181" t="s">
        <v>30</v>
      </c>
      <c r="B181" t="s">
        <v>276</v>
      </c>
      <c r="C181" t="s">
        <v>32</v>
      </c>
      <c r="D181" t="s">
        <v>777</v>
      </c>
      <c r="E181" t="s">
        <v>307</v>
      </c>
      <c r="F181" t="s">
        <v>308</v>
      </c>
      <c r="G181" t="str">
        <f>Tabela13[[#This Row],[Department]]</f>
        <v>Department of German Studies</v>
      </c>
      <c r="H181" s="3" t="s">
        <v>778</v>
      </c>
      <c r="I181">
        <v>3</v>
      </c>
      <c r="J181" t="s">
        <v>44</v>
      </c>
      <c r="K181" s="2" t="s">
        <v>255</v>
      </c>
      <c r="L181" s="2"/>
      <c r="M181" s="2"/>
      <c r="N181" s="2"/>
    </row>
    <row r="182" spans="1:14" x14ac:dyDescent="0.25">
      <c r="A182" t="s">
        <v>30</v>
      </c>
      <c r="B182" t="s">
        <v>276</v>
      </c>
      <c r="C182" t="s">
        <v>32</v>
      </c>
      <c r="D182" t="s">
        <v>779</v>
      </c>
      <c r="E182" t="s">
        <v>311</v>
      </c>
      <c r="F182" t="s">
        <v>312</v>
      </c>
      <c r="G182" t="str">
        <f>Tabela13[[#This Row],[Department]]</f>
        <v>Department of German Studies</v>
      </c>
      <c r="H182" s="3" t="s">
        <v>780</v>
      </c>
      <c r="I182">
        <v>3</v>
      </c>
      <c r="J182" t="s">
        <v>44</v>
      </c>
      <c r="K182" s="2" t="s">
        <v>255</v>
      </c>
      <c r="L182" s="2"/>
      <c r="M182" s="2"/>
      <c r="N182" s="2"/>
    </row>
    <row r="183" spans="1:14" x14ac:dyDescent="0.25">
      <c r="A183" t="s">
        <v>30</v>
      </c>
      <c r="B183" t="s">
        <v>276</v>
      </c>
      <c r="C183" t="s">
        <v>32</v>
      </c>
      <c r="D183" t="s">
        <v>781</v>
      </c>
      <c r="E183" t="s">
        <v>329</v>
      </c>
      <c r="F183" t="s">
        <v>330</v>
      </c>
      <c r="G183" t="str">
        <f>Tabela13[[#This Row],[Department]]</f>
        <v>Department of German Studies</v>
      </c>
      <c r="H183" s="3" t="s">
        <v>782</v>
      </c>
      <c r="I183">
        <v>6</v>
      </c>
      <c r="J183" t="s">
        <v>37</v>
      </c>
      <c r="K183" s="2" t="s">
        <v>255</v>
      </c>
      <c r="L183" s="2"/>
      <c r="M183" s="2"/>
      <c r="N183" s="2"/>
    </row>
    <row r="184" spans="1:14" x14ac:dyDescent="0.25">
      <c r="A184" t="s">
        <v>30</v>
      </c>
      <c r="B184" t="s">
        <v>276</v>
      </c>
      <c r="C184" t="s">
        <v>32</v>
      </c>
      <c r="D184" t="s">
        <v>783</v>
      </c>
      <c r="E184" t="s">
        <v>403</v>
      </c>
      <c r="F184" t="s">
        <v>404</v>
      </c>
      <c r="G184" t="str">
        <f>Tabela13[[#This Row],[Department]]</f>
        <v>Department of German Studies</v>
      </c>
      <c r="H184" s="3" t="s">
        <v>784</v>
      </c>
      <c r="I184">
        <v>3</v>
      </c>
      <c r="J184" t="s">
        <v>37</v>
      </c>
      <c r="K184" s="2" t="s">
        <v>255</v>
      </c>
      <c r="L184" s="2"/>
      <c r="M184" s="2" t="s">
        <v>406</v>
      </c>
      <c r="N184" s="2" t="s">
        <v>45</v>
      </c>
    </row>
    <row r="185" spans="1:14" x14ac:dyDescent="0.25">
      <c r="A185" t="s">
        <v>30</v>
      </c>
      <c r="B185" t="s">
        <v>276</v>
      </c>
      <c r="C185" t="s">
        <v>32</v>
      </c>
      <c r="D185" t="s">
        <v>785</v>
      </c>
      <c r="E185" t="s">
        <v>333</v>
      </c>
      <c r="F185" t="s">
        <v>334</v>
      </c>
      <c r="G185" t="str">
        <f>Tabela13[[#This Row],[Department]]</f>
        <v>Department of German Studies</v>
      </c>
      <c r="H185" s="3" t="s">
        <v>786</v>
      </c>
      <c r="I185">
        <v>3</v>
      </c>
      <c r="J185" t="s">
        <v>37</v>
      </c>
      <c r="K185" s="2" t="s">
        <v>255</v>
      </c>
      <c r="L185" s="2"/>
      <c r="M185" s="2"/>
      <c r="N185" s="2" t="s">
        <v>45</v>
      </c>
    </row>
    <row r="186" spans="1:14" x14ac:dyDescent="0.25">
      <c r="A186" t="s">
        <v>30</v>
      </c>
      <c r="B186" t="s">
        <v>276</v>
      </c>
      <c r="C186" t="s">
        <v>32</v>
      </c>
      <c r="D186" t="s">
        <v>787</v>
      </c>
      <c r="E186" t="s">
        <v>341</v>
      </c>
      <c r="F186" t="s">
        <v>342</v>
      </c>
      <c r="G186" t="str">
        <f>Tabela13[[#This Row],[Department]]</f>
        <v>Department of German Studies</v>
      </c>
      <c r="H186" s="3" t="s">
        <v>788</v>
      </c>
      <c r="I186">
        <v>6</v>
      </c>
      <c r="J186" t="s">
        <v>37</v>
      </c>
      <c r="K186" s="2" t="s">
        <v>255</v>
      </c>
      <c r="L186" s="2"/>
      <c r="M186" s="2"/>
      <c r="N186" s="2" t="s">
        <v>45</v>
      </c>
    </row>
    <row r="187" spans="1:14" x14ac:dyDescent="0.25">
      <c r="A187" t="s">
        <v>30</v>
      </c>
      <c r="B187" t="s">
        <v>276</v>
      </c>
      <c r="C187" t="s">
        <v>32</v>
      </c>
      <c r="D187" t="s">
        <v>789</v>
      </c>
      <c r="E187" t="s">
        <v>399</v>
      </c>
      <c r="F187" t="s">
        <v>400</v>
      </c>
      <c r="G187" t="str">
        <f>Tabela13[[#This Row],[Department]]</f>
        <v>Department of German Studies</v>
      </c>
      <c r="H187" s="3" t="s">
        <v>790</v>
      </c>
      <c r="I187">
        <v>3</v>
      </c>
      <c r="J187" t="s">
        <v>37</v>
      </c>
      <c r="K187" s="2" t="s">
        <v>255</v>
      </c>
      <c r="L187" s="2"/>
      <c r="M187" s="2"/>
      <c r="N187" s="2" t="s">
        <v>45</v>
      </c>
    </row>
    <row r="188" spans="1:14" x14ac:dyDescent="0.25">
      <c r="A188" t="s">
        <v>30</v>
      </c>
      <c r="B188" t="s">
        <v>276</v>
      </c>
      <c r="C188" t="s">
        <v>32</v>
      </c>
      <c r="D188" t="s">
        <v>791</v>
      </c>
      <c r="E188" t="s">
        <v>286</v>
      </c>
      <c r="F188" t="s">
        <v>287</v>
      </c>
      <c r="G188" t="str">
        <f>Tabela13[[#This Row],[Department]]</f>
        <v>Department of German Studies</v>
      </c>
      <c r="H188" s="3" t="s">
        <v>792</v>
      </c>
      <c r="I188">
        <v>3</v>
      </c>
      <c r="J188" t="s">
        <v>37</v>
      </c>
      <c r="K188" s="2" t="s">
        <v>255</v>
      </c>
      <c r="L188" s="2"/>
      <c r="M188" s="2" t="s">
        <v>289</v>
      </c>
      <c r="N188" s="2" t="s">
        <v>45</v>
      </c>
    </row>
    <row r="189" spans="1:14" x14ac:dyDescent="0.25">
      <c r="A189" t="s">
        <v>30</v>
      </c>
      <c r="B189" t="s">
        <v>276</v>
      </c>
      <c r="C189" t="s">
        <v>32</v>
      </c>
      <c r="D189" t="s">
        <v>793</v>
      </c>
      <c r="E189" t="s">
        <v>291</v>
      </c>
      <c r="F189" t="s">
        <v>292</v>
      </c>
      <c r="G189" t="str">
        <f>Tabela13[[#This Row],[Department]]</f>
        <v>Department of German Studies</v>
      </c>
      <c r="H189" s="3" t="s">
        <v>794</v>
      </c>
      <c r="I189">
        <v>3</v>
      </c>
      <c r="J189" t="s">
        <v>37</v>
      </c>
      <c r="K189" s="2" t="s">
        <v>255</v>
      </c>
      <c r="L189" s="2"/>
      <c r="M189" s="2"/>
      <c r="N189" s="2" t="s">
        <v>45</v>
      </c>
    </row>
    <row r="190" spans="1:14" x14ac:dyDescent="0.25">
      <c r="A190" t="s">
        <v>30</v>
      </c>
      <c r="B190" t="s">
        <v>276</v>
      </c>
      <c r="C190" t="s">
        <v>32</v>
      </c>
      <c r="D190" t="s">
        <v>795</v>
      </c>
      <c r="E190" t="s">
        <v>295</v>
      </c>
      <c r="F190" t="s">
        <v>296</v>
      </c>
      <c r="G190" t="str">
        <f>Tabela13[[#This Row],[Department]]</f>
        <v>Department of German Studies</v>
      </c>
      <c r="H190" s="3" t="s">
        <v>796</v>
      </c>
      <c r="I190">
        <v>6</v>
      </c>
      <c r="J190" t="s">
        <v>37</v>
      </c>
      <c r="K190" s="2" t="s">
        <v>255</v>
      </c>
      <c r="L190" s="2"/>
      <c r="M190" s="2"/>
      <c r="N190" s="2" t="s">
        <v>45</v>
      </c>
    </row>
    <row r="191" spans="1:14" x14ac:dyDescent="0.25">
      <c r="A191" t="s">
        <v>30</v>
      </c>
      <c r="B191" t="s">
        <v>276</v>
      </c>
      <c r="C191" t="s">
        <v>32</v>
      </c>
      <c r="D191" t="s">
        <v>797</v>
      </c>
      <c r="E191" t="s">
        <v>408</v>
      </c>
      <c r="F191" t="s">
        <v>409</v>
      </c>
      <c r="G191" t="str">
        <f>Tabela13[[#This Row],[Department]]</f>
        <v>Department of German Studies</v>
      </c>
      <c r="H191" s="3" t="s">
        <v>798</v>
      </c>
      <c r="I191">
        <v>3</v>
      </c>
      <c r="J191" t="s">
        <v>37</v>
      </c>
      <c r="K191" s="2" t="s">
        <v>255</v>
      </c>
      <c r="L191" s="2"/>
      <c r="M191" s="2" t="s">
        <v>799</v>
      </c>
      <c r="N191" s="2" t="s">
        <v>45</v>
      </c>
    </row>
    <row r="192" spans="1:14" x14ac:dyDescent="0.25">
      <c r="A192" t="s">
        <v>30</v>
      </c>
      <c r="B192" t="s">
        <v>276</v>
      </c>
      <c r="C192" t="s">
        <v>32</v>
      </c>
      <c r="D192" t="s">
        <v>800</v>
      </c>
      <c r="E192" t="s">
        <v>337</v>
      </c>
      <c r="F192" t="s">
        <v>338</v>
      </c>
      <c r="G192" t="str">
        <f>Tabela13[[#This Row],[Department]]</f>
        <v>Department of German Studies</v>
      </c>
      <c r="H192" s="3" t="s">
        <v>801</v>
      </c>
      <c r="I192">
        <v>6</v>
      </c>
      <c r="J192" t="s">
        <v>37</v>
      </c>
      <c r="K192" s="2" t="s">
        <v>255</v>
      </c>
      <c r="L192" s="2"/>
      <c r="M192" s="2" t="s">
        <v>802</v>
      </c>
      <c r="N192" s="2" t="s">
        <v>45</v>
      </c>
    </row>
    <row r="193" spans="1:14" x14ac:dyDescent="0.25">
      <c r="A193" t="s">
        <v>30</v>
      </c>
      <c r="B193" t="s">
        <v>276</v>
      </c>
      <c r="C193" t="s">
        <v>32</v>
      </c>
      <c r="D193" t="s">
        <v>803</v>
      </c>
      <c r="E193" t="s">
        <v>353</v>
      </c>
      <c r="F193" t="s">
        <v>354</v>
      </c>
      <c r="G193" t="str">
        <f>Tabela13[[#This Row],[Department]]</f>
        <v>Department of German Studies</v>
      </c>
      <c r="H193" s="3" t="s">
        <v>804</v>
      </c>
      <c r="I193">
        <v>3</v>
      </c>
      <c r="J193" t="s">
        <v>44</v>
      </c>
      <c r="K193" s="2" t="s">
        <v>255</v>
      </c>
      <c r="L193" s="2"/>
      <c r="M193" s="2"/>
      <c r="N193" s="2"/>
    </row>
    <row r="194" spans="1:14" x14ac:dyDescent="0.25">
      <c r="A194" t="s">
        <v>30</v>
      </c>
      <c r="B194" t="s">
        <v>276</v>
      </c>
      <c r="C194" t="s">
        <v>32</v>
      </c>
      <c r="D194" t="s">
        <v>805</v>
      </c>
      <c r="E194" t="s">
        <v>357</v>
      </c>
      <c r="F194" t="s">
        <v>358</v>
      </c>
      <c r="G194" t="str">
        <f>Tabela13[[#This Row],[Department]]</f>
        <v>Department of German Studies</v>
      </c>
      <c r="H194" s="3" t="s">
        <v>806</v>
      </c>
      <c r="I194">
        <v>3</v>
      </c>
      <c r="J194" t="s">
        <v>44</v>
      </c>
      <c r="K194" s="2" t="s">
        <v>255</v>
      </c>
      <c r="L194" s="2"/>
      <c r="M194" s="2"/>
      <c r="N194" s="2"/>
    </row>
    <row r="195" spans="1:14" x14ac:dyDescent="0.25">
      <c r="A195" t="s">
        <v>30</v>
      </c>
      <c r="B195" t="s">
        <v>276</v>
      </c>
      <c r="C195" t="s">
        <v>32</v>
      </c>
      <c r="D195" t="s">
        <v>807</v>
      </c>
      <c r="E195" t="s">
        <v>361</v>
      </c>
      <c r="F195" t="s">
        <v>362</v>
      </c>
      <c r="G195" t="str">
        <f>Tabela13[[#This Row],[Department]]</f>
        <v>Department of German Studies</v>
      </c>
      <c r="H195" s="3" t="s">
        <v>808</v>
      </c>
      <c r="I195">
        <v>3</v>
      </c>
      <c r="J195" t="s">
        <v>44</v>
      </c>
      <c r="K195" s="2" t="s">
        <v>255</v>
      </c>
      <c r="L195" s="2"/>
      <c r="M195" s="2"/>
      <c r="N195" s="2"/>
    </row>
    <row r="196" spans="1:14" x14ac:dyDescent="0.25">
      <c r="A196" t="s">
        <v>30</v>
      </c>
      <c r="B196" t="s">
        <v>276</v>
      </c>
      <c r="C196" t="s">
        <v>32</v>
      </c>
      <c r="D196" t="s">
        <v>809</v>
      </c>
      <c r="E196" t="s">
        <v>810</v>
      </c>
      <c r="F196" t="s">
        <v>366</v>
      </c>
      <c r="G196" t="str">
        <f>Tabela13[[#This Row],[Department]]</f>
        <v>Department of German Studies</v>
      </c>
      <c r="H196" s="3" t="s">
        <v>811</v>
      </c>
      <c r="I196">
        <v>3</v>
      </c>
      <c r="J196" t="s">
        <v>44</v>
      </c>
      <c r="K196" s="2" t="s">
        <v>255</v>
      </c>
      <c r="L196" s="2"/>
      <c r="M196" s="2"/>
      <c r="N196" s="2" t="s">
        <v>45</v>
      </c>
    </row>
    <row r="197" spans="1:14" x14ac:dyDescent="0.25">
      <c r="A197" t="s">
        <v>30</v>
      </c>
      <c r="B197" t="s">
        <v>276</v>
      </c>
      <c r="C197" t="s">
        <v>32</v>
      </c>
      <c r="D197" t="s">
        <v>812</v>
      </c>
      <c r="E197" t="s">
        <v>369</v>
      </c>
      <c r="F197" t="s">
        <v>370</v>
      </c>
      <c r="G197" t="str">
        <f>Tabela13[[#This Row],[Department]]</f>
        <v>Department of German Studies</v>
      </c>
      <c r="H197" s="3" t="s">
        <v>813</v>
      </c>
      <c r="I197">
        <v>3</v>
      </c>
      <c r="J197" t="s">
        <v>44</v>
      </c>
      <c r="K197" s="2" t="s">
        <v>255</v>
      </c>
      <c r="L197" s="2"/>
      <c r="M197" s="2" t="s">
        <v>372</v>
      </c>
      <c r="N197" s="2" t="s">
        <v>45</v>
      </c>
    </row>
    <row r="198" spans="1:14" x14ac:dyDescent="0.25">
      <c r="A198" t="s">
        <v>30</v>
      </c>
      <c r="B198" t="s">
        <v>276</v>
      </c>
      <c r="C198" t="s">
        <v>32</v>
      </c>
      <c r="D198" t="s">
        <v>814</v>
      </c>
      <c r="E198" t="s">
        <v>374</v>
      </c>
      <c r="F198" t="s">
        <v>375</v>
      </c>
      <c r="G198" t="str">
        <f>Tabela13[[#This Row],[Department]]</f>
        <v>Department of German Studies</v>
      </c>
      <c r="H198" s="3" t="s">
        <v>815</v>
      </c>
      <c r="I198">
        <v>3</v>
      </c>
      <c r="J198" t="s">
        <v>44</v>
      </c>
      <c r="K198" s="2" t="s">
        <v>255</v>
      </c>
      <c r="L198" s="2"/>
      <c r="M198" s="2" t="s">
        <v>377</v>
      </c>
      <c r="N198" s="2" t="s">
        <v>45</v>
      </c>
    </row>
    <row r="199" spans="1:14" x14ac:dyDescent="0.25">
      <c r="A199" t="s">
        <v>30</v>
      </c>
      <c r="B199" t="s">
        <v>276</v>
      </c>
      <c r="C199" t="s">
        <v>32</v>
      </c>
      <c r="D199" t="s">
        <v>816</v>
      </c>
      <c r="E199" t="s">
        <v>379</v>
      </c>
      <c r="F199" t="s">
        <v>380</v>
      </c>
      <c r="G199" t="str">
        <f>Tabela13[[#This Row],[Department]]</f>
        <v>Department of German Studies</v>
      </c>
      <c r="H199" s="3" t="s">
        <v>817</v>
      </c>
      <c r="I199">
        <v>3</v>
      </c>
      <c r="J199" t="s">
        <v>44</v>
      </c>
      <c r="K199" s="2" t="s">
        <v>318</v>
      </c>
      <c r="L199" s="2"/>
      <c r="M199" s="2"/>
      <c r="N199" s="2" t="s">
        <v>45</v>
      </c>
    </row>
    <row r="200" spans="1:14" x14ac:dyDescent="0.25">
      <c r="A200" t="s">
        <v>30</v>
      </c>
      <c r="B200" t="s">
        <v>276</v>
      </c>
      <c r="C200" t="s">
        <v>32</v>
      </c>
      <c r="D200" t="s">
        <v>818</v>
      </c>
      <c r="E200" t="s">
        <v>315</v>
      </c>
      <c r="F200" t="s">
        <v>316</v>
      </c>
      <c r="G200" t="str">
        <f>Tabela13[[#This Row],[Department]]</f>
        <v>Department of German Studies</v>
      </c>
      <c r="H200" s="3" t="s">
        <v>819</v>
      </c>
      <c r="I200">
        <v>3</v>
      </c>
      <c r="J200" t="s">
        <v>44</v>
      </c>
      <c r="K200" s="2" t="s">
        <v>318</v>
      </c>
      <c r="L200" s="2"/>
      <c r="M200" s="2"/>
      <c r="N200" s="2" t="s">
        <v>45</v>
      </c>
    </row>
    <row r="201" spans="1:14" x14ac:dyDescent="0.25">
      <c r="A201" t="s">
        <v>30</v>
      </c>
      <c r="B201" t="s">
        <v>276</v>
      </c>
      <c r="C201" t="s">
        <v>32</v>
      </c>
      <c r="D201" t="s">
        <v>820</v>
      </c>
      <c r="E201" t="s">
        <v>325</v>
      </c>
      <c r="F201" t="s">
        <v>821</v>
      </c>
      <c r="G201" t="str">
        <f>Tabela13[[#This Row],[Department]]</f>
        <v>Department of German Studies</v>
      </c>
      <c r="H201" s="3" t="s">
        <v>822</v>
      </c>
      <c r="I201">
        <v>3</v>
      </c>
      <c r="J201" t="s">
        <v>44</v>
      </c>
      <c r="K201" s="2" t="s">
        <v>255</v>
      </c>
      <c r="L201" s="2"/>
      <c r="M201" s="2"/>
      <c r="N201" s="2" t="s">
        <v>45</v>
      </c>
    </row>
    <row r="202" spans="1:14" x14ac:dyDescent="0.25">
      <c r="A202" t="s">
        <v>30</v>
      </c>
      <c r="B202" t="s">
        <v>276</v>
      </c>
      <c r="C202" t="s">
        <v>32</v>
      </c>
      <c r="D202" t="s">
        <v>823</v>
      </c>
      <c r="E202" t="s">
        <v>433</v>
      </c>
      <c r="F202" t="s">
        <v>434</v>
      </c>
      <c r="G202" t="str">
        <f>Tabela13[[#This Row],[Department]]</f>
        <v>Department of German Studies</v>
      </c>
      <c r="H202" s="3" t="s">
        <v>824</v>
      </c>
      <c r="I202">
        <v>3</v>
      </c>
      <c r="J202" t="s">
        <v>44</v>
      </c>
      <c r="K202" s="2" t="s">
        <v>255</v>
      </c>
      <c r="L202" s="2"/>
      <c r="M202" s="2" t="s">
        <v>799</v>
      </c>
      <c r="N202" s="2" t="s">
        <v>45</v>
      </c>
    </row>
    <row r="203" spans="1:14" x14ac:dyDescent="0.25">
      <c r="A203" t="s">
        <v>30</v>
      </c>
      <c r="B203" t="s">
        <v>276</v>
      </c>
      <c r="C203" t="s">
        <v>32</v>
      </c>
      <c r="D203" t="s">
        <v>825</v>
      </c>
      <c r="E203" t="s">
        <v>320</v>
      </c>
      <c r="F203" t="s">
        <v>321</v>
      </c>
      <c r="G203" t="str">
        <f>Tabela13[[#This Row],[Department]]</f>
        <v>Department of German Studies</v>
      </c>
      <c r="H203" s="3" t="s">
        <v>826</v>
      </c>
      <c r="I203">
        <v>6</v>
      </c>
      <c r="J203" t="s">
        <v>44</v>
      </c>
      <c r="K203" s="2" t="s">
        <v>255</v>
      </c>
      <c r="L203" s="2"/>
      <c r="M203" s="2" t="s">
        <v>827</v>
      </c>
      <c r="N203" s="2" t="s">
        <v>45</v>
      </c>
    </row>
    <row r="204" spans="1:14" x14ac:dyDescent="0.25">
      <c r="A204" t="s">
        <v>30</v>
      </c>
      <c r="B204" t="s">
        <v>276</v>
      </c>
      <c r="C204" t="s">
        <v>32</v>
      </c>
      <c r="D204" t="s">
        <v>828</v>
      </c>
      <c r="E204" t="s">
        <v>429</v>
      </c>
      <c r="F204" t="s">
        <v>430</v>
      </c>
      <c r="G204" t="str">
        <f>Tabela13[[#This Row],[Department]]</f>
        <v>Department of German Studies</v>
      </c>
      <c r="H204" s="3" t="s">
        <v>829</v>
      </c>
      <c r="I204">
        <v>6</v>
      </c>
      <c r="J204" t="s">
        <v>44</v>
      </c>
      <c r="K204" s="2" t="s">
        <v>255</v>
      </c>
      <c r="L204" s="2"/>
      <c r="M204" s="2"/>
      <c r="N204" s="2" t="s">
        <v>45</v>
      </c>
    </row>
    <row r="205" spans="1:14" x14ac:dyDescent="0.25">
      <c r="A205" t="s">
        <v>30</v>
      </c>
      <c r="B205" t="s">
        <v>276</v>
      </c>
      <c r="C205" t="s">
        <v>32</v>
      </c>
      <c r="D205" t="s">
        <v>830</v>
      </c>
      <c r="E205" t="s">
        <v>387</v>
      </c>
      <c r="F205" t="s">
        <v>388</v>
      </c>
      <c r="G205" t="str">
        <f>Tabela13[[#This Row],[Department]]</f>
        <v>Department of German Studies</v>
      </c>
      <c r="H205" s="3" t="s">
        <v>831</v>
      </c>
      <c r="I205">
        <v>3</v>
      </c>
      <c r="J205" t="s">
        <v>37</v>
      </c>
      <c r="K205" s="2" t="s">
        <v>255</v>
      </c>
      <c r="L205" s="2"/>
      <c r="M205" s="2"/>
      <c r="N205" s="2"/>
    </row>
    <row r="206" spans="1:14" x14ac:dyDescent="0.25">
      <c r="A206" t="s">
        <v>30</v>
      </c>
      <c r="B206" t="s">
        <v>276</v>
      </c>
      <c r="C206" t="s">
        <v>32</v>
      </c>
      <c r="D206" t="s">
        <v>832</v>
      </c>
      <c r="E206" t="s">
        <v>391</v>
      </c>
      <c r="F206" t="s">
        <v>392</v>
      </c>
      <c r="G206" t="str">
        <f>Tabela13[[#This Row],[Department]]</f>
        <v>Department of German Studies</v>
      </c>
      <c r="H206" s="3" t="s">
        <v>833</v>
      </c>
      <c r="I206">
        <v>6</v>
      </c>
      <c r="J206" t="s">
        <v>37</v>
      </c>
      <c r="K206" s="2" t="s">
        <v>255</v>
      </c>
      <c r="L206" s="2"/>
      <c r="M206" s="2"/>
      <c r="N206" s="2"/>
    </row>
    <row r="207" spans="1:14" x14ac:dyDescent="0.25">
      <c r="A207" t="s">
        <v>30</v>
      </c>
      <c r="B207" t="s">
        <v>276</v>
      </c>
      <c r="C207" t="s">
        <v>32</v>
      </c>
      <c r="D207" t="s">
        <v>834</v>
      </c>
      <c r="E207" t="s">
        <v>395</v>
      </c>
      <c r="F207" t="s">
        <v>396</v>
      </c>
      <c r="G207" t="str">
        <f>Tabela13[[#This Row],[Department]]</f>
        <v>Department of German Studies</v>
      </c>
      <c r="H207" s="3" t="s">
        <v>835</v>
      </c>
      <c r="I207">
        <v>3</v>
      </c>
      <c r="J207" t="s">
        <v>37</v>
      </c>
      <c r="K207" s="2" t="s">
        <v>255</v>
      </c>
      <c r="L207" s="2"/>
      <c r="M207" s="2"/>
      <c r="N207" s="2"/>
    </row>
    <row r="208" spans="1:14" x14ac:dyDescent="0.25">
      <c r="A208" t="s">
        <v>30</v>
      </c>
      <c r="B208" t="s">
        <v>276</v>
      </c>
      <c r="C208" t="s">
        <v>32</v>
      </c>
      <c r="D208" t="s">
        <v>836</v>
      </c>
      <c r="E208" t="s">
        <v>413</v>
      </c>
      <c r="F208" t="s">
        <v>414</v>
      </c>
      <c r="G208" t="str">
        <f>Tabela13[[#This Row],[Department]]</f>
        <v>Department of German Studies</v>
      </c>
      <c r="H208" s="3" t="s">
        <v>837</v>
      </c>
      <c r="I208">
        <v>3</v>
      </c>
      <c r="J208" t="s">
        <v>44</v>
      </c>
      <c r="K208" s="2" t="s">
        <v>255</v>
      </c>
      <c r="L208" s="2"/>
      <c r="M208" s="2"/>
      <c r="N208" s="2"/>
    </row>
    <row r="209" spans="1:14" x14ac:dyDescent="0.25">
      <c r="A209" t="s">
        <v>30</v>
      </c>
      <c r="B209" t="s">
        <v>276</v>
      </c>
      <c r="C209" t="s">
        <v>32</v>
      </c>
      <c r="D209" t="s">
        <v>838</v>
      </c>
      <c r="E209" t="s">
        <v>417</v>
      </c>
      <c r="F209" t="s">
        <v>839</v>
      </c>
      <c r="G209" t="str">
        <f>Tabela13[[#This Row],[Department]]</f>
        <v>Department of German Studies</v>
      </c>
      <c r="H209" s="3" t="s">
        <v>840</v>
      </c>
      <c r="I209">
        <v>6</v>
      </c>
      <c r="J209" t="s">
        <v>44</v>
      </c>
      <c r="K209" s="2" t="s">
        <v>255</v>
      </c>
      <c r="L209" s="2"/>
      <c r="M209" s="2"/>
      <c r="N209" s="2"/>
    </row>
    <row r="210" spans="1:14" x14ac:dyDescent="0.25">
      <c r="A210" t="s">
        <v>30</v>
      </c>
      <c r="B210" t="s">
        <v>276</v>
      </c>
      <c r="C210" t="s">
        <v>32</v>
      </c>
      <c r="D210" t="s">
        <v>841</v>
      </c>
      <c r="E210" t="s">
        <v>421</v>
      </c>
      <c r="F210" t="s">
        <v>422</v>
      </c>
      <c r="G210" t="str">
        <f>Tabela13[[#This Row],[Department]]</f>
        <v>Department of German Studies</v>
      </c>
      <c r="H210" s="3" t="s">
        <v>842</v>
      </c>
      <c r="I210">
        <v>3</v>
      </c>
      <c r="J210" t="s">
        <v>44</v>
      </c>
      <c r="K210" s="2" t="s">
        <v>255</v>
      </c>
      <c r="L210" s="2"/>
      <c r="M210" s="2"/>
      <c r="N210" s="2"/>
    </row>
    <row r="211" spans="1:14" x14ac:dyDescent="0.25">
      <c r="A211" t="s">
        <v>30</v>
      </c>
      <c r="B211" t="s">
        <v>276</v>
      </c>
      <c r="C211" t="s">
        <v>32</v>
      </c>
      <c r="D211" t="s">
        <v>843</v>
      </c>
      <c r="E211" t="s">
        <v>425</v>
      </c>
      <c r="F211" t="s">
        <v>426</v>
      </c>
      <c r="G211" t="str">
        <f>Tabela13[[#This Row],[Department]]</f>
        <v>Department of German Studies</v>
      </c>
      <c r="H211" s="3" t="s">
        <v>844</v>
      </c>
      <c r="I211">
        <v>3</v>
      </c>
      <c r="J211" t="s">
        <v>44</v>
      </c>
      <c r="K211" s="2" t="s">
        <v>255</v>
      </c>
      <c r="L211" s="2"/>
      <c r="M211" s="2"/>
      <c r="N211" s="2"/>
    </row>
    <row r="212" spans="1:14" x14ac:dyDescent="0.25">
      <c r="A212" t="s">
        <v>30</v>
      </c>
      <c r="B212" t="s">
        <v>276</v>
      </c>
      <c r="C212" t="s">
        <v>136</v>
      </c>
      <c r="D212" t="s">
        <v>845</v>
      </c>
      <c r="E212" t="s">
        <v>846</v>
      </c>
      <c r="F212" t="s">
        <v>847</v>
      </c>
      <c r="G212" t="str">
        <f>Tabela13[[#This Row],[Department]]</f>
        <v>Department of German Studies</v>
      </c>
      <c r="H212" s="3" t="s">
        <v>848</v>
      </c>
      <c r="I212">
        <v>3</v>
      </c>
      <c r="J212" t="s">
        <v>37</v>
      </c>
      <c r="K212" s="2" t="s">
        <v>255</v>
      </c>
      <c r="L212" s="2"/>
      <c r="M212" s="2"/>
      <c r="N212" s="2"/>
    </row>
    <row r="213" spans="1:14" x14ac:dyDescent="0.25">
      <c r="A213" t="s">
        <v>30</v>
      </c>
      <c r="B213" t="s">
        <v>276</v>
      </c>
      <c r="C213" t="s">
        <v>136</v>
      </c>
      <c r="D213" t="s">
        <v>849</v>
      </c>
      <c r="E213" t="s">
        <v>850</v>
      </c>
      <c r="F213" t="s">
        <v>851</v>
      </c>
      <c r="G213" t="str">
        <f>Tabela13[[#This Row],[Department]]</f>
        <v>Department of German Studies</v>
      </c>
      <c r="H213" s="3" t="s">
        <v>852</v>
      </c>
      <c r="I213">
        <v>3</v>
      </c>
      <c r="J213" t="s">
        <v>37</v>
      </c>
      <c r="K213" s="2" t="s">
        <v>255</v>
      </c>
      <c r="L213" s="2"/>
      <c r="M213" s="2"/>
      <c r="N213" s="2"/>
    </row>
    <row r="214" spans="1:14" x14ac:dyDescent="0.25">
      <c r="A214" t="s">
        <v>30</v>
      </c>
      <c r="B214" t="s">
        <v>276</v>
      </c>
      <c r="C214" t="s">
        <v>136</v>
      </c>
      <c r="D214" t="s">
        <v>853</v>
      </c>
      <c r="E214" t="s">
        <v>854</v>
      </c>
      <c r="F214" t="s">
        <v>855</v>
      </c>
      <c r="G214" t="str">
        <f>Tabela13[[#This Row],[Department]]</f>
        <v>Department of German Studies</v>
      </c>
      <c r="H214" s="3" t="s">
        <v>856</v>
      </c>
      <c r="I214">
        <v>3</v>
      </c>
      <c r="J214" t="s">
        <v>37</v>
      </c>
      <c r="K214" s="2" t="s">
        <v>255</v>
      </c>
      <c r="L214" s="2"/>
      <c r="M214" s="2"/>
      <c r="N214" s="2"/>
    </row>
    <row r="215" spans="1:14" x14ac:dyDescent="0.25">
      <c r="A215" t="s">
        <v>30</v>
      </c>
      <c r="B215" t="s">
        <v>276</v>
      </c>
      <c r="C215" t="s">
        <v>136</v>
      </c>
      <c r="D215" t="s">
        <v>857</v>
      </c>
      <c r="E215" t="s">
        <v>858</v>
      </c>
      <c r="F215" t="s">
        <v>859</v>
      </c>
      <c r="G215" t="str">
        <f>Tabela13[[#This Row],[Department]]</f>
        <v>Department of German Studies</v>
      </c>
      <c r="H215" s="3" t="s">
        <v>860</v>
      </c>
      <c r="I215">
        <v>3</v>
      </c>
      <c r="J215" t="s">
        <v>37</v>
      </c>
      <c r="K215" s="2" t="s">
        <v>255</v>
      </c>
      <c r="L215" s="2"/>
      <c r="M215" s="2"/>
      <c r="N215" s="2"/>
    </row>
    <row r="216" spans="1:14" x14ac:dyDescent="0.25">
      <c r="A216" t="s">
        <v>30</v>
      </c>
      <c r="B216" t="s">
        <v>276</v>
      </c>
      <c r="C216" t="s">
        <v>136</v>
      </c>
      <c r="D216" t="s">
        <v>861</v>
      </c>
      <c r="E216" t="s">
        <v>862</v>
      </c>
      <c r="F216" t="s">
        <v>863</v>
      </c>
      <c r="G216" t="str">
        <f>Tabela13[[#This Row],[Department]]</f>
        <v>Department of German Studies</v>
      </c>
      <c r="H216" s="3" t="s">
        <v>864</v>
      </c>
      <c r="I216">
        <v>3</v>
      </c>
      <c r="J216" t="s">
        <v>44</v>
      </c>
      <c r="K216" s="2" t="s">
        <v>255</v>
      </c>
      <c r="L216" s="2"/>
      <c r="M216" s="2"/>
      <c r="N216" s="2"/>
    </row>
    <row r="217" spans="1:14" x14ac:dyDescent="0.25">
      <c r="A217" t="s">
        <v>30</v>
      </c>
      <c r="B217" t="s">
        <v>276</v>
      </c>
      <c r="C217" t="s">
        <v>136</v>
      </c>
      <c r="D217" t="s">
        <v>865</v>
      </c>
      <c r="E217" t="s">
        <v>866</v>
      </c>
      <c r="F217" t="s">
        <v>867</v>
      </c>
      <c r="G217" t="str">
        <f>Tabela13[[#This Row],[Department]]</f>
        <v>Department of German Studies</v>
      </c>
      <c r="H217" s="3" t="s">
        <v>868</v>
      </c>
      <c r="I217">
        <v>3</v>
      </c>
      <c r="J217" t="s">
        <v>44</v>
      </c>
      <c r="K217" s="2" t="s">
        <v>318</v>
      </c>
      <c r="L217" s="2"/>
      <c r="M217" s="2"/>
      <c r="N217" s="2"/>
    </row>
    <row r="218" spans="1:14" x14ac:dyDescent="0.25">
      <c r="A218" t="s">
        <v>30</v>
      </c>
      <c r="B218" t="s">
        <v>276</v>
      </c>
      <c r="C218" t="s">
        <v>136</v>
      </c>
      <c r="D218" t="s">
        <v>869</v>
      </c>
      <c r="E218" t="s">
        <v>870</v>
      </c>
      <c r="F218" t="s">
        <v>662</v>
      </c>
      <c r="G218" t="str">
        <f>Tabela13[[#This Row],[Department]]</f>
        <v>Department of German Studies</v>
      </c>
      <c r="H218" s="3" t="s">
        <v>871</v>
      </c>
      <c r="I218">
        <v>6</v>
      </c>
      <c r="J218" t="s">
        <v>37</v>
      </c>
      <c r="K218" s="2" t="s">
        <v>255</v>
      </c>
      <c r="L218" s="2"/>
      <c r="M218" s="2"/>
      <c r="N218" s="2"/>
    </row>
    <row r="219" spans="1:14" x14ac:dyDescent="0.25">
      <c r="A219" t="s">
        <v>30</v>
      </c>
      <c r="B219" t="s">
        <v>276</v>
      </c>
      <c r="C219" t="s">
        <v>136</v>
      </c>
      <c r="D219" t="s">
        <v>872</v>
      </c>
      <c r="E219" t="s">
        <v>873</v>
      </c>
      <c r="F219" t="s">
        <v>874</v>
      </c>
      <c r="G219" t="str">
        <f>Tabela13[[#This Row],[Department]]</f>
        <v>Department of German Studies</v>
      </c>
      <c r="H219" s="3" t="s">
        <v>875</v>
      </c>
      <c r="I219">
        <v>3</v>
      </c>
      <c r="J219" t="s">
        <v>37</v>
      </c>
      <c r="K219" s="2" t="s">
        <v>255</v>
      </c>
      <c r="L219" s="2"/>
      <c r="M219" s="2"/>
      <c r="N219" s="2"/>
    </row>
    <row r="220" spans="1:14" x14ac:dyDescent="0.25">
      <c r="A220" t="s">
        <v>30</v>
      </c>
      <c r="B220" t="s">
        <v>276</v>
      </c>
      <c r="C220" t="s">
        <v>136</v>
      </c>
      <c r="D220" t="s">
        <v>876</v>
      </c>
      <c r="E220" t="s">
        <v>877</v>
      </c>
      <c r="F220" t="s">
        <v>878</v>
      </c>
      <c r="G220" t="str">
        <f>Tabela13[[#This Row],[Department]]</f>
        <v>Department of German Studies</v>
      </c>
      <c r="H220" s="3" t="s">
        <v>879</v>
      </c>
      <c r="I220">
        <v>3</v>
      </c>
      <c r="J220" t="s">
        <v>44</v>
      </c>
      <c r="K220" s="2" t="s">
        <v>318</v>
      </c>
      <c r="L220" s="2"/>
      <c r="M220" s="2"/>
      <c r="N220" s="2"/>
    </row>
    <row r="221" spans="1:14" x14ac:dyDescent="0.25">
      <c r="A221" t="s">
        <v>30</v>
      </c>
      <c r="B221" t="s">
        <v>276</v>
      </c>
      <c r="C221" t="s">
        <v>136</v>
      </c>
      <c r="D221" t="s">
        <v>880</v>
      </c>
      <c r="E221" t="s">
        <v>881</v>
      </c>
      <c r="F221" t="s">
        <v>882</v>
      </c>
      <c r="G221" t="str">
        <f>Tabela13[[#This Row],[Department]]</f>
        <v>Department of German Studies</v>
      </c>
      <c r="H221" s="3" t="s">
        <v>883</v>
      </c>
      <c r="I221">
        <v>3</v>
      </c>
      <c r="J221" t="s">
        <v>44</v>
      </c>
      <c r="K221" s="2" t="s">
        <v>255</v>
      </c>
      <c r="L221" s="2"/>
      <c r="M221" s="2"/>
      <c r="N221" s="2"/>
    </row>
    <row r="222" spans="1:14" x14ac:dyDescent="0.25">
      <c r="A222" t="s">
        <v>30</v>
      </c>
      <c r="B222" t="s">
        <v>276</v>
      </c>
      <c r="C222" t="s">
        <v>136</v>
      </c>
      <c r="D222" t="s">
        <v>884</v>
      </c>
      <c r="E222" t="s">
        <v>885</v>
      </c>
      <c r="F222" t="s">
        <v>886</v>
      </c>
      <c r="G222" t="str">
        <f>Tabela13[[#This Row],[Department]]</f>
        <v>Department of German Studies</v>
      </c>
      <c r="H222" s="3" t="s">
        <v>887</v>
      </c>
      <c r="I222">
        <v>6</v>
      </c>
      <c r="J222" t="s">
        <v>44</v>
      </c>
      <c r="K222" s="2" t="s">
        <v>255</v>
      </c>
      <c r="L222" s="2"/>
      <c r="M222" s="2" t="s">
        <v>406</v>
      </c>
      <c r="N222" s="2"/>
    </row>
    <row r="223" spans="1:14" x14ac:dyDescent="0.25">
      <c r="A223" t="s">
        <v>30</v>
      </c>
      <c r="B223" t="s">
        <v>276</v>
      </c>
      <c r="C223" t="s">
        <v>136</v>
      </c>
      <c r="D223" t="s">
        <v>888</v>
      </c>
      <c r="E223" t="s">
        <v>657</v>
      </c>
      <c r="F223" t="s">
        <v>658</v>
      </c>
      <c r="G223" t="str">
        <f>Tabela13[[#This Row],[Department]]</f>
        <v>Department of German Studies</v>
      </c>
      <c r="H223" s="3" t="s">
        <v>889</v>
      </c>
      <c r="I223">
        <v>3</v>
      </c>
      <c r="J223" t="s">
        <v>37</v>
      </c>
      <c r="K223" s="2" t="s">
        <v>255</v>
      </c>
      <c r="L223" s="2"/>
      <c r="M223" s="2"/>
      <c r="N223" s="2"/>
    </row>
    <row r="224" spans="1:14" x14ac:dyDescent="0.25">
      <c r="A224" t="s">
        <v>30</v>
      </c>
      <c r="B224" t="s">
        <v>276</v>
      </c>
      <c r="C224" t="s">
        <v>136</v>
      </c>
      <c r="D224" t="s">
        <v>890</v>
      </c>
      <c r="E224" t="s">
        <v>891</v>
      </c>
      <c r="F224" t="s">
        <v>892</v>
      </c>
      <c r="G224" t="str">
        <f>Tabela13[[#This Row],[Department]]</f>
        <v>Department of German Studies</v>
      </c>
      <c r="H224" s="3" t="s">
        <v>893</v>
      </c>
      <c r="I224">
        <v>3</v>
      </c>
      <c r="J224" t="s">
        <v>37</v>
      </c>
      <c r="K224" s="2" t="s">
        <v>255</v>
      </c>
      <c r="L224" s="2"/>
      <c r="M224" s="2"/>
      <c r="N224" s="2"/>
    </row>
    <row r="225" spans="1:14" x14ac:dyDescent="0.25">
      <c r="A225" t="s">
        <v>30</v>
      </c>
      <c r="B225" t="s">
        <v>276</v>
      </c>
      <c r="C225" t="s">
        <v>136</v>
      </c>
      <c r="D225" t="s">
        <v>894</v>
      </c>
      <c r="E225" t="s">
        <v>895</v>
      </c>
      <c r="F225" t="s">
        <v>896</v>
      </c>
      <c r="G225" t="str">
        <f>Tabela13[[#This Row],[Department]]</f>
        <v>Department of German Studies</v>
      </c>
      <c r="H225" s="3" t="s">
        <v>897</v>
      </c>
      <c r="I225">
        <v>3</v>
      </c>
      <c r="J225" t="s">
        <v>37</v>
      </c>
      <c r="K225" s="2" t="s">
        <v>255</v>
      </c>
      <c r="L225" s="2"/>
      <c r="M225" s="2"/>
      <c r="N225" s="2"/>
    </row>
    <row r="226" spans="1:14" x14ac:dyDescent="0.25">
      <c r="A226" t="s">
        <v>30</v>
      </c>
      <c r="B226" t="s">
        <v>276</v>
      </c>
      <c r="C226" t="s">
        <v>136</v>
      </c>
      <c r="D226" t="s">
        <v>898</v>
      </c>
      <c r="E226" t="s">
        <v>899</v>
      </c>
      <c r="F226" t="s">
        <v>900</v>
      </c>
      <c r="G226" t="str">
        <f>Tabela13[[#This Row],[Department]]</f>
        <v>Department of German Studies</v>
      </c>
      <c r="H226" s="3" t="s">
        <v>901</v>
      </c>
      <c r="I226">
        <v>3</v>
      </c>
      <c r="J226" t="s">
        <v>44</v>
      </c>
      <c r="K226" s="2" t="s">
        <v>255</v>
      </c>
      <c r="L226" s="2"/>
      <c r="M226" s="2"/>
      <c r="N226" s="2"/>
    </row>
    <row r="227" spans="1:14" x14ac:dyDescent="0.25">
      <c r="A227" t="s">
        <v>30</v>
      </c>
      <c r="B227" t="s">
        <v>276</v>
      </c>
      <c r="C227" t="s">
        <v>136</v>
      </c>
      <c r="D227" t="s">
        <v>902</v>
      </c>
      <c r="E227" t="s">
        <v>730</v>
      </c>
      <c r="F227" t="s">
        <v>731</v>
      </c>
      <c r="G227" t="str">
        <f>Tabela13[[#This Row],[Department]]</f>
        <v>Department of German Studies</v>
      </c>
      <c r="H227" s="3" t="s">
        <v>903</v>
      </c>
      <c r="I227">
        <v>3</v>
      </c>
      <c r="J227" t="s">
        <v>44</v>
      </c>
      <c r="K227" s="2" t="s">
        <v>255</v>
      </c>
      <c r="L227" s="2"/>
      <c r="M227" s="2"/>
      <c r="N227" s="2"/>
    </row>
    <row r="228" spans="1:14" x14ac:dyDescent="0.25">
      <c r="A228" t="s">
        <v>30</v>
      </c>
      <c r="B228" t="s">
        <v>276</v>
      </c>
      <c r="C228" t="s">
        <v>136</v>
      </c>
      <c r="D228" t="s">
        <v>904</v>
      </c>
      <c r="E228" t="s">
        <v>905</v>
      </c>
      <c r="F228" t="s">
        <v>906</v>
      </c>
      <c r="G228" t="str">
        <f>Tabela13[[#This Row],[Department]]</f>
        <v>Department of German Studies</v>
      </c>
      <c r="H228" s="3" t="s">
        <v>907</v>
      </c>
      <c r="I228">
        <v>3</v>
      </c>
      <c r="J228" t="s">
        <v>37</v>
      </c>
      <c r="K228" s="2" t="s">
        <v>38</v>
      </c>
      <c r="L228" s="2"/>
      <c r="M228" s="2"/>
      <c r="N228" s="2"/>
    </row>
    <row r="229" spans="1:14" x14ac:dyDescent="0.25">
      <c r="A229" t="s">
        <v>30</v>
      </c>
      <c r="B229" t="s">
        <v>276</v>
      </c>
      <c r="C229" t="s">
        <v>136</v>
      </c>
      <c r="D229" t="s">
        <v>908</v>
      </c>
      <c r="E229" t="s">
        <v>909</v>
      </c>
      <c r="F229" t="s">
        <v>910</v>
      </c>
      <c r="G229" t="str">
        <f>Tabela13[[#This Row],[Department]]</f>
        <v>Department of German Studies</v>
      </c>
      <c r="H229" s="3" t="s">
        <v>911</v>
      </c>
      <c r="I229">
        <v>3</v>
      </c>
      <c r="J229" t="s">
        <v>37</v>
      </c>
      <c r="K229" s="2" t="s">
        <v>255</v>
      </c>
      <c r="L229" s="2"/>
      <c r="M229" s="2"/>
      <c r="N229" s="2"/>
    </row>
    <row r="230" spans="1:14" x14ac:dyDescent="0.25">
      <c r="A230" t="s">
        <v>30</v>
      </c>
      <c r="B230" t="s">
        <v>276</v>
      </c>
      <c r="C230" t="s">
        <v>136</v>
      </c>
      <c r="D230" t="s">
        <v>912</v>
      </c>
      <c r="E230" t="s">
        <v>895</v>
      </c>
      <c r="F230" t="s">
        <v>896</v>
      </c>
      <c r="G230" t="str">
        <f>Tabela13[[#This Row],[Department]]</f>
        <v>Department of German Studies</v>
      </c>
      <c r="H230" s="3" t="s">
        <v>913</v>
      </c>
      <c r="I230">
        <v>3</v>
      </c>
      <c r="J230" t="s">
        <v>37</v>
      </c>
      <c r="K230" s="2" t="s">
        <v>255</v>
      </c>
      <c r="L230" s="2"/>
      <c r="M230" s="2"/>
      <c r="N230" s="2" t="s">
        <v>45</v>
      </c>
    </row>
    <row r="231" spans="1:14" x14ac:dyDescent="0.25">
      <c r="A231" t="s">
        <v>30</v>
      </c>
      <c r="B231" t="s">
        <v>276</v>
      </c>
      <c r="C231" t="s">
        <v>136</v>
      </c>
      <c r="D231" t="s">
        <v>914</v>
      </c>
      <c r="E231" t="s">
        <v>915</v>
      </c>
      <c r="F231" t="s">
        <v>916</v>
      </c>
      <c r="G231" t="str">
        <f>Tabela13[[#This Row],[Department]]</f>
        <v>Department of German Studies</v>
      </c>
      <c r="H231" s="3" t="s">
        <v>917</v>
      </c>
      <c r="I231">
        <v>6</v>
      </c>
      <c r="J231" t="s">
        <v>44</v>
      </c>
      <c r="K231" s="2" t="s">
        <v>255</v>
      </c>
      <c r="L231" s="2"/>
      <c r="M231" s="2"/>
      <c r="N231" s="2"/>
    </row>
    <row r="232" spans="1:14" x14ac:dyDescent="0.25">
      <c r="A232" t="s">
        <v>30</v>
      </c>
      <c r="B232" t="s">
        <v>276</v>
      </c>
      <c r="C232" t="s">
        <v>136</v>
      </c>
      <c r="D232" t="s">
        <v>918</v>
      </c>
      <c r="E232" t="s">
        <v>919</v>
      </c>
      <c r="F232" t="s">
        <v>920</v>
      </c>
      <c r="G232" t="str">
        <f>Tabela13[[#This Row],[Department]]</f>
        <v>Department of German Studies</v>
      </c>
      <c r="H232" s="3" t="s">
        <v>921</v>
      </c>
      <c r="I232">
        <v>3</v>
      </c>
      <c r="J232" t="s">
        <v>37</v>
      </c>
      <c r="K232" s="2" t="s">
        <v>255</v>
      </c>
      <c r="L232" s="2"/>
      <c r="M232" s="2"/>
      <c r="N232" s="2"/>
    </row>
    <row r="233" spans="1:14" x14ac:dyDescent="0.25">
      <c r="A233" t="s">
        <v>30</v>
      </c>
      <c r="B233" t="s">
        <v>276</v>
      </c>
      <c r="C233" t="s">
        <v>136</v>
      </c>
      <c r="D233" t="s">
        <v>922</v>
      </c>
      <c r="E233" t="s">
        <v>923</v>
      </c>
      <c r="F233" t="s">
        <v>924</v>
      </c>
      <c r="G233" t="str">
        <f>Tabela13[[#This Row],[Department]]</f>
        <v>Department of German Studies</v>
      </c>
      <c r="H233" s="3" t="s">
        <v>925</v>
      </c>
      <c r="I233">
        <v>3</v>
      </c>
      <c r="J233" t="s">
        <v>37</v>
      </c>
      <c r="K233" s="2" t="s">
        <v>255</v>
      </c>
      <c r="L233" s="2"/>
      <c r="M233" s="2"/>
      <c r="N233" s="2"/>
    </row>
    <row r="234" spans="1:14" x14ac:dyDescent="0.25">
      <c r="A234" t="s">
        <v>30</v>
      </c>
      <c r="B234" t="s">
        <v>276</v>
      </c>
      <c r="C234" t="s">
        <v>136</v>
      </c>
      <c r="D234" t="s">
        <v>926</v>
      </c>
      <c r="E234" t="s">
        <v>927</v>
      </c>
      <c r="F234" t="s">
        <v>928</v>
      </c>
      <c r="G234" t="str">
        <f>Tabela13[[#This Row],[Department]]</f>
        <v>Department of German Studies</v>
      </c>
      <c r="H234" s="3" t="s">
        <v>929</v>
      </c>
      <c r="I234">
        <v>3</v>
      </c>
      <c r="J234" t="s">
        <v>44</v>
      </c>
      <c r="K234" s="2" t="s">
        <v>255</v>
      </c>
      <c r="L234" s="2"/>
      <c r="M234" s="2"/>
      <c r="N234" s="2" t="s">
        <v>45</v>
      </c>
    </row>
    <row r="235" spans="1:14" x14ac:dyDescent="0.25">
      <c r="A235" t="s">
        <v>30</v>
      </c>
      <c r="B235" t="s">
        <v>276</v>
      </c>
      <c r="C235" t="s">
        <v>136</v>
      </c>
      <c r="D235" t="s">
        <v>930</v>
      </c>
      <c r="E235" t="s">
        <v>850</v>
      </c>
      <c r="F235" t="s">
        <v>851</v>
      </c>
      <c r="G235" t="str">
        <f>Tabela13[[#This Row],[Department]]</f>
        <v>Department of German Studies</v>
      </c>
      <c r="H235" s="3" t="s">
        <v>931</v>
      </c>
      <c r="I235">
        <v>3</v>
      </c>
      <c r="J235" t="s">
        <v>37</v>
      </c>
      <c r="K235" s="2" t="s">
        <v>255</v>
      </c>
      <c r="L235" s="2"/>
      <c r="M235" s="2"/>
      <c r="N235" s="2" t="s">
        <v>45</v>
      </c>
    </row>
    <row r="236" spans="1:14" x14ac:dyDescent="0.25">
      <c r="A236" t="s">
        <v>30</v>
      </c>
      <c r="B236" t="s">
        <v>276</v>
      </c>
      <c r="C236" t="s">
        <v>136</v>
      </c>
      <c r="D236" t="s">
        <v>932</v>
      </c>
      <c r="E236" t="s">
        <v>854</v>
      </c>
      <c r="F236" t="s">
        <v>855</v>
      </c>
      <c r="G236" t="str">
        <f>Tabela13[[#This Row],[Department]]</f>
        <v>Department of German Studies</v>
      </c>
      <c r="H236" s="3" t="s">
        <v>933</v>
      </c>
      <c r="I236">
        <v>3</v>
      </c>
      <c r="J236" t="s">
        <v>37</v>
      </c>
      <c r="K236" s="2" t="s">
        <v>255</v>
      </c>
      <c r="L236" s="2"/>
      <c r="M236" s="2"/>
      <c r="N236" s="2" t="s">
        <v>45</v>
      </c>
    </row>
    <row r="237" spans="1:14" x14ac:dyDescent="0.25">
      <c r="A237" t="s">
        <v>30</v>
      </c>
      <c r="B237" t="s">
        <v>934</v>
      </c>
      <c r="C237" t="s">
        <v>32</v>
      </c>
      <c r="D237" t="s">
        <v>935</v>
      </c>
      <c r="E237" t="s">
        <v>936</v>
      </c>
      <c r="F237" t="s">
        <v>937</v>
      </c>
      <c r="G237" t="str">
        <f>Tabela13[[#This Row],[Department]]</f>
        <v>Department of Hungarian Language and Literature</v>
      </c>
      <c r="H237" s="3" t="s">
        <v>938</v>
      </c>
      <c r="I237">
        <v>3</v>
      </c>
      <c r="J237" t="s">
        <v>37</v>
      </c>
      <c r="K237" s="2" t="s">
        <v>38</v>
      </c>
      <c r="L237" s="2"/>
      <c r="M237" s="2"/>
      <c r="N237" s="2"/>
    </row>
    <row r="238" spans="1:14" x14ac:dyDescent="0.25">
      <c r="A238" t="s">
        <v>30</v>
      </c>
      <c r="B238" t="s">
        <v>934</v>
      </c>
      <c r="C238" t="s">
        <v>32</v>
      </c>
      <c r="D238" t="s">
        <v>939</v>
      </c>
      <c r="E238" t="s">
        <v>940</v>
      </c>
      <c r="F238" t="s">
        <v>941</v>
      </c>
      <c r="G238" t="str">
        <f>Tabela13[[#This Row],[Department]]</f>
        <v>Department of Hungarian Language and Literature</v>
      </c>
      <c r="H238" s="3" t="s">
        <v>942</v>
      </c>
      <c r="I238">
        <v>3</v>
      </c>
      <c r="J238" t="s">
        <v>44</v>
      </c>
      <c r="K238" s="2" t="s">
        <v>38</v>
      </c>
      <c r="L238" s="2"/>
      <c r="M238" s="2"/>
      <c r="N238" s="2"/>
    </row>
    <row r="239" spans="1:14" x14ac:dyDescent="0.25">
      <c r="A239" t="s">
        <v>30</v>
      </c>
      <c r="B239" t="s">
        <v>934</v>
      </c>
      <c r="C239" t="s">
        <v>32</v>
      </c>
      <c r="D239" t="s">
        <v>943</v>
      </c>
      <c r="E239" t="s">
        <v>944</v>
      </c>
      <c r="F239" t="s">
        <v>945</v>
      </c>
      <c r="G239" t="str">
        <f>Tabela13[[#This Row],[Department]]</f>
        <v>Department of Hungarian Language and Literature</v>
      </c>
      <c r="H239" s="3" t="s">
        <v>946</v>
      </c>
      <c r="I239">
        <v>3</v>
      </c>
      <c r="J239" t="s">
        <v>37</v>
      </c>
      <c r="K239" s="2" t="s">
        <v>38</v>
      </c>
      <c r="L239" s="2"/>
      <c r="M239" s="2"/>
      <c r="N239" s="2"/>
    </row>
    <row r="240" spans="1:14" x14ac:dyDescent="0.25">
      <c r="A240" t="s">
        <v>30</v>
      </c>
      <c r="B240" t="s">
        <v>934</v>
      </c>
      <c r="C240" t="s">
        <v>32</v>
      </c>
      <c r="D240" t="s">
        <v>947</v>
      </c>
      <c r="E240" t="s">
        <v>948</v>
      </c>
      <c r="F240" t="s">
        <v>949</v>
      </c>
      <c r="G240" t="str">
        <f>Tabela13[[#This Row],[Department]]</f>
        <v>Department of Hungarian Language and Literature</v>
      </c>
      <c r="H240" s="3" t="s">
        <v>950</v>
      </c>
      <c r="I240">
        <v>3</v>
      </c>
      <c r="J240" t="s">
        <v>44</v>
      </c>
      <c r="K240" s="2" t="s">
        <v>38</v>
      </c>
      <c r="L240" s="2"/>
      <c r="M240" s="2"/>
      <c r="N240" s="2"/>
    </row>
    <row r="241" spans="1:14" x14ac:dyDescent="0.25">
      <c r="A241" t="s">
        <v>30</v>
      </c>
      <c r="B241" t="s">
        <v>934</v>
      </c>
      <c r="C241" t="s">
        <v>32</v>
      </c>
      <c r="D241" t="s">
        <v>951</v>
      </c>
      <c r="E241" t="s">
        <v>952</v>
      </c>
      <c r="F241" t="s">
        <v>953</v>
      </c>
      <c r="G241" t="str">
        <f>Tabela13[[#This Row],[Department]]</f>
        <v>Department of Hungarian Language and Literature</v>
      </c>
      <c r="H241" s="3" t="s">
        <v>954</v>
      </c>
      <c r="I241">
        <v>3</v>
      </c>
      <c r="J241" t="s">
        <v>37</v>
      </c>
      <c r="K241" s="2" t="s">
        <v>38</v>
      </c>
      <c r="L241" s="2"/>
      <c r="M241" s="2"/>
      <c r="N241" s="2"/>
    </row>
    <row r="242" spans="1:14" x14ac:dyDescent="0.25">
      <c r="A242" t="s">
        <v>30</v>
      </c>
      <c r="B242" t="s">
        <v>934</v>
      </c>
      <c r="C242" t="s">
        <v>32</v>
      </c>
      <c r="D242" t="s">
        <v>955</v>
      </c>
      <c r="E242" t="s">
        <v>956</v>
      </c>
      <c r="F242" t="s">
        <v>957</v>
      </c>
      <c r="G242" t="str">
        <f>Tabela13[[#This Row],[Department]]</f>
        <v>Department of Hungarian Language and Literature</v>
      </c>
      <c r="H242" s="3" t="s">
        <v>958</v>
      </c>
      <c r="I242">
        <v>3</v>
      </c>
      <c r="J242" t="s">
        <v>44</v>
      </c>
      <c r="K242" s="2" t="s">
        <v>38</v>
      </c>
      <c r="L242" s="2"/>
      <c r="M242" s="2"/>
      <c r="N242" s="2"/>
    </row>
    <row r="243" spans="1:14" x14ac:dyDescent="0.25">
      <c r="A243" t="s">
        <v>30</v>
      </c>
      <c r="B243" t="s">
        <v>250</v>
      </c>
      <c r="C243" t="s">
        <v>32</v>
      </c>
      <c r="D243" t="s">
        <v>959</v>
      </c>
      <c r="E243" t="s">
        <v>278</v>
      </c>
      <c r="F243" t="s">
        <v>960</v>
      </c>
      <c r="G243" t="str">
        <f>Tabela13[[#This Row],[Department]]</f>
        <v>Department of Translation Studies</v>
      </c>
      <c r="H243" s="3" t="s">
        <v>961</v>
      </c>
      <c r="I243">
        <v>3</v>
      </c>
      <c r="J243" t="s">
        <v>37</v>
      </c>
      <c r="K243" s="2" t="s">
        <v>255</v>
      </c>
      <c r="L243" s="2"/>
      <c r="M243" s="2"/>
      <c r="N243" s="2"/>
    </row>
    <row r="244" spans="1:14" x14ac:dyDescent="0.25">
      <c r="A244" t="s">
        <v>30</v>
      </c>
      <c r="B244" t="s">
        <v>250</v>
      </c>
      <c r="C244" t="s">
        <v>32</v>
      </c>
      <c r="D244" t="s">
        <v>962</v>
      </c>
      <c r="E244" t="s">
        <v>963</v>
      </c>
      <c r="F244" t="s">
        <v>964</v>
      </c>
      <c r="G244" t="str">
        <f>Tabela13[[#This Row],[Department]]</f>
        <v>Department of Translation Studies</v>
      </c>
      <c r="H244" s="3" t="s">
        <v>965</v>
      </c>
      <c r="I244">
        <v>6</v>
      </c>
      <c r="J244" t="s">
        <v>44</v>
      </c>
      <c r="K244" s="2" t="s">
        <v>255</v>
      </c>
      <c r="L244" s="2"/>
      <c r="M244" s="2"/>
      <c r="N244" s="2"/>
    </row>
    <row r="245" spans="1:14" x14ac:dyDescent="0.25">
      <c r="A245" t="s">
        <v>30</v>
      </c>
      <c r="B245" t="s">
        <v>250</v>
      </c>
      <c r="C245" t="s">
        <v>32</v>
      </c>
      <c r="D245" t="s">
        <v>966</v>
      </c>
      <c r="E245" t="s">
        <v>307</v>
      </c>
      <c r="F245" t="s">
        <v>308</v>
      </c>
      <c r="G245" t="str">
        <f>Tabela13[[#This Row],[Department]]</f>
        <v>Department of Translation Studies</v>
      </c>
      <c r="H245" s="3" t="s">
        <v>967</v>
      </c>
      <c r="I245">
        <v>3</v>
      </c>
      <c r="J245" t="s">
        <v>44</v>
      </c>
      <c r="K245" s="2" t="s">
        <v>255</v>
      </c>
      <c r="L245" s="2"/>
      <c r="M245" s="2"/>
      <c r="N245" s="2"/>
    </row>
    <row r="246" spans="1:14" x14ac:dyDescent="0.25">
      <c r="A246" t="s">
        <v>30</v>
      </c>
      <c r="B246" t="s">
        <v>250</v>
      </c>
      <c r="C246" t="s">
        <v>32</v>
      </c>
      <c r="D246" t="s">
        <v>968</v>
      </c>
      <c r="E246" t="s">
        <v>969</v>
      </c>
      <c r="F246" t="s">
        <v>970</v>
      </c>
      <c r="G246" t="str">
        <f>Tabela13[[#This Row],[Department]]</f>
        <v>Department of Translation Studies</v>
      </c>
      <c r="H246" s="3" t="s">
        <v>971</v>
      </c>
      <c r="I246">
        <v>6</v>
      </c>
      <c r="J246" t="s">
        <v>37</v>
      </c>
      <c r="K246" s="2" t="s">
        <v>255</v>
      </c>
      <c r="L246" s="2"/>
      <c r="M246" s="2"/>
      <c r="N246" s="2"/>
    </row>
    <row r="247" spans="1:14" x14ac:dyDescent="0.25">
      <c r="A247" t="s">
        <v>30</v>
      </c>
      <c r="B247" t="s">
        <v>250</v>
      </c>
      <c r="C247" t="s">
        <v>32</v>
      </c>
      <c r="D247" t="s">
        <v>972</v>
      </c>
      <c r="E247" t="s">
        <v>973</v>
      </c>
      <c r="F247" t="s">
        <v>974</v>
      </c>
      <c r="G247" t="str">
        <f>Tabela13[[#This Row],[Department]]</f>
        <v>Department of Translation Studies</v>
      </c>
      <c r="H247" s="3" t="s">
        <v>975</v>
      </c>
      <c r="I247">
        <v>3</v>
      </c>
      <c r="J247" t="s">
        <v>37</v>
      </c>
      <c r="K247" s="2" t="s">
        <v>255</v>
      </c>
      <c r="L247" s="2"/>
      <c r="M247" s="2"/>
      <c r="N247" s="2"/>
    </row>
    <row r="248" spans="1:14" x14ac:dyDescent="0.25">
      <c r="A248" t="s">
        <v>30</v>
      </c>
      <c r="B248" t="s">
        <v>250</v>
      </c>
      <c r="C248" t="s">
        <v>32</v>
      </c>
      <c r="D248" t="s">
        <v>976</v>
      </c>
      <c r="E248" t="s">
        <v>977</v>
      </c>
      <c r="F248" t="s">
        <v>978</v>
      </c>
      <c r="G248" t="str">
        <f>Tabela13[[#This Row],[Department]]</f>
        <v>Department of Translation Studies</v>
      </c>
      <c r="H248" s="3" t="s">
        <v>979</v>
      </c>
      <c r="I248">
        <v>6</v>
      </c>
      <c r="J248" t="s">
        <v>44</v>
      </c>
      <c r="K248" s="2" t="s">
        <v>255</v>
      </c>
      <c r="L248" s="2"/>
      <c r="M248" s="2"/>
      <c r="N248" s="2"/>
    </row>
    <row r="249" spans="1:14" x14ac:dyDescent="0.25">
      <c r="A249" t="s">
        <v>30</v>
      </c>
      <c r="B249" t="s">
        <v>250</v>
      </c>
      <c r="C249" t="s">
        <v>32</v>
      </c>
      <c r="D249" t="s">
        <v>980</v>
      </c>
      <c r="E249" t="s">
        <v>981</v>
      </c>
      <c r="F249" t="s">
        <v>982</v>
      </c>
      <c r="G249" t="str">
        <f>Tabela13[[#This Row],[Department]]</f>
        <v>Department of Translation Studies</v>
      </c>
      <c r="H249" s="3" t="s">
        <v>983</v>
      </c>
      <c r="I249">
        <v>3</v>
      </c>
      <c r="J249" t="s">
        <v>37</v>
      </c>
      <c r="K249" s="2" t="s">
        <v>255</v>
      </c>
      <c r="L249" s="2"/>
      <c r="M249" s="2"/>
      <c r="N249" s="2"/>
    </row>
    <row r="250" spans="1:14" x14ac:dyDescent="0.25">
      <c r="A250" t="s">
        <v>30</v>
      </c>
      <c r="B250" t="s">
        <v>250</v>
      </c>
      <c r="C250" t="s">
        <v>32</v>
      </c>
      <c r="D250" t="s">
        <v>984</v>
      </c>
      <c r="E250" t="s">
        <v>413</v>
      </c>
      <c r="F250" t="s">
        <v>414</v>
      </c>
      <c r="G250" t="str">
        <f>Tabela13[[#This Row],[Department]]</f>
        <v>Department of Translation Studies</v>
      </c>
      <c r="H250" s="3" t="s">
        <v>985</v>
      </c>
      <c r="I250">
        <v>3</v>
      </c>
      <c r="J250" t="s">
        <v>44</v>
      </c>
      <c r="K250" s="2" t="s">
        <v>38</v>
      </c>
      <c r="L250" s="2"/>
      <c r="M250" s="2"/>
      <c r="N250" s="2"/>
    </row>
    <row r="251" spans="1:14" x14ac:dyDescent="0.25">
      <c r="A251" t="s">
        <v>30</v>
      </c>
      <c r="B251" t="s">
        <v>250</v>
      </c>
      <c r="C251" t="s">
        <v>32</v>
      </c>
      <c r="D251" t="s">
        <v>986</v>
      </c>
      <c r="E251" t="s">
        <v>987</v>
      </c>
      <c r="F251" t="s">
        <v>988</v>
      </c>
      <c r="G251" t="str">
        <f>Tabela13[[#This Row],[Department]]</f>
        <v>Department of Translation Studies</v>
      </c>
      <c r="H251" s="3" t="s">
        <v>989</v>
      </c>
      <c r="I251">
        <v>3</v>
      </c>
      <c r="J251" t="s">
        <v>44</v>
      </c>
      <c r="K251" s="2" t="s">
        <v>255</v>
      </c>
      <c r="L251" s="2"/>
      <c r="M251" s="2"/>
      <c r="N251" s="2"/>
    </row>
    <row r="252" spans="1:14" x14ac:dyDescent="0.25">
      <c r="A252" t="s">
        <v>30</v>
      </c>
      <c r="B252" t="s">
        <v>990</v>
      </c>
      <c r="C252" t="s">
        <v>136</v>
      </c>
      <c r="D252" t="s">
        <v>991</v>
      </c>
      <c r="E252" t="s">
        <v>992</v>
      </c>
      <c r="F252" t="s">
        <v>993</v>
      </c>
      <c r="G252" t="str">
        <f>Tabela13[[#This Row],[Department]]</f>
        <v>Department of Pedagogy</v>
      </c>
      <c r="H252" s="3" t="s">
        <v>994</v>
      </c>
      <c r="I252">
        <v>3</v>
      </c>
      <c r="J252" t="s">
        <v>44</v>
      </c>
      <c r="K252" s="2" t="s">
        <v>38</v>
      </c>
      <c r="L252" s="2">
        <v>5</v>
      </c>
      <c r="M252" s="2" t="s">
        <v>995</v>
      </c>
      <c r="N252" s="2" t="s">
        <v>45</v>
      </c>
    </row>
    <row r="253" spans="1:14" x14ac:dyDescent="0.25">
      <c r="A253" t="s">
        <v>30</v>
      </c>
      <c r="B253" t="s">
        <v>990</v>
      </c>
      <c r="C253" t="s">
        <v>136</v>
      </c>
      <c r="D253" t="s">
        <v>996</v>
      </c>
      <c r="E253" t="s">
        <v>997</v>
      </c>
      <c r="F253" t="s">
        <v>998</v>
      </c>
      <c r="G253" t="str">
        <f>Tabela13[[#This Row],[Department]]</f>
        <v>Department of Pedagogy</v>
      </c>
      <c r="H253" s="3" t="s">
        <v>999</v>
      </c>
      <c r="I253">
        <v>3</v>
      </c>
      <c r="J253" t="s">
        <v>44</v>
      </c>
      <c r="K253" s="2" t="s">
        <v>38</v>
      </c>
      <c r="L253" s="2">
        <v>5</v>
      </c>
      <c r="M253" s="2" t="s">
        <v>1000</v>
      </c>
      <c r="N253" s="2" t="s">
        <v>45</v>
      </c>
    </row>
    <row r="254" spans="1:14" x14ac:dyDescent="0.25">
      <c r="A254" t="s">
        <v>30</v>
      </c>
      <c r="B254" t="s">
        <v>990</v>
      </c>
      <c r="C254" t="s">
        <v>32</v>
      </c>
      <c r="D254" t="s">
        <v>1001</v>
      </c>
      <c r="E254" t="s">
        <v>1002</v>
      </c>
      <c r="F254" t="s">
        <v>1003</v>
      </c>
      <c r="G254" t="str">
        <f>Tabela13[[#This Row],[Department]]</f>
        <v>Department of Pedagogy</v>
      </c>
      <c r="H254" s="3" t="s">
        <v>1004</v>
      </c>
      <c r="I254">
        <v>6</v>
      </c>
      <c r="J254" t="s">
        <v>37</v>
      </c>
      <c r="K254" s="2" t="s">
        <v>38</v>
      </c>
      <c r="L254" s="2">
        <v>5</v>
      </c>
      <c r="M254" s="2" t="s">
        <v>1005</v>
      </c>
      <c r="N254" s="2"/>
    </row>
    <row r="255" spans="1:14" x14ac:dyDescent="0.25">
      <c r="A255" t="s">
        <v>30</v>
      </c>
      <c r="B255" t="s">
        <v>990</v>
      </c>
      <c r="C255" t="s">
        <v>32</v>
      </c>
      <c r="D255" t="s">
        <v>1006</v>
      </c>
      <c r="E255" t="s">
        <v>1007</v>
      </c>
      <c r="F255" t="s">
        <v>1008</v>
      </c>
      <c r="G255" t="str">
        <f>Tabela13[[#This Row],[Department]]</f>
        <v>Department of Pedagogy</v>
      </c>
      <c r="H255" s="3" t="s">
        <v>1009</v>
      </c>
      <c r="I255">
        <v>6</v>
      </c>
      <c r="J255" t="s">
        <v>44</v>
      </c>
      <c r="K255" s="2" t="s">
        <v>38</v>
      </c>
      <c r="L255" s="2">
        <v>10</v>
      </c>
      <c r="M255" s="2" t="s">
        <v>1010</v>
      </c>
      <c r="N255" s="2"/>
    </row>
    <row r="256" spans="1:14" s="258" customFormat="1" x14ac:dyDescent="0.25">
      <c r="A256" s="258" t="s">
        <v>30</v>
      </c>
      <c r="B256" s="258" t="s">
        <v>990</v>
      </c>
      <c r="C256" s="258" t="s">
        <v>32</v>
      </c>
      <c r="D256" s="258" t="s">
        <v>1011</v>
      </c>
      <c r="E256" s="258" t="s">
        <v>1012</v>
      </c>
      <c r="F256" s="258" t="s">
        <v>1013</v>
      </c>
      <c r="G256" s="258" t="str">
        <f>Tabela13[[#This Row],[Department]]</f>
        <v>Department of Pedagogy</v>
      </c>
      <c r="H256" s="259" t="s">
        <v>1014</v>
      </c>
      <c r="I256" s="258">
        <v>6</v>
      </c>
      <c r="J256" s="258" t="s">
        <v>37</v>
      </c>
      <c r="K256" s="260" t="s">
        <v>38</v>
      </c>
      <c r="L256" s="260">
        <v>10</v>
      </c>
      <c r="M256" s="260" t="s">
        <v>1010</v>
      </c>
      <c r="N256" s="260"/>
    </row>
    <row r="257" spans="1:14" x14ac:dyDescent="0.25">
      <c r="A257" t="s">
        <v>30</v>
      </c>
      <c r="B257" t="s">
        <v>990</v>
      </c>
      <c r="C257" t="s">
        <v>32</v>
      </c>
      <c r="D257" t="s">
        <v>1015</v>
      </c>
      <c r="E257" t="s">
        <v>1016</v>
      </c>
      <c r="F257" t="s">
        <v>1017</v>
      </c>
      <c r="G257" t="str">
        <f>Tabela13[[#This Row],[Department]]</f>
        <v>Department of Pedagogy</v>
      </c>
      <c r="H257" s="3" t="s">
        <v>1018</v>
      </c>
      <c r="I257">
        <v>3</v>
      </c>
      <c r="J257" t="s">
        <v>37</v>
      </c>
      <c r="K257" s="2" t="s">
        <v>38</v>
      </c>
      <c r="L257" s="2">
        <v>5</v>
      </c>
      <c r="M257" s="2" t="s">
        <v>1000</v>
      </c>
      <c r="N257" s="2"/>
    </row>
    <row r="258" spans="1:14" x14ac:dyDescent="0.25">
      <c r="A258" t="s">
        <v>30</v>
      </c>
      <c r="B258" t="s">
        <v>990</v>
      </c>
      <c r="C258" t="s">
        <v>32</v>
      </c>
      <c r="D258" t="s">
        <v>1019</v>
      </c>
      <c r="E258" t="s">
        <v>1020</v>
      </c>
      <c r="F258" t="s">
        <v>1021</v>
      </c>
      <c r="G258" t="str">
        <f>Tabela13[[#This Row],[Department]]</f>
        <v>Department of Pedagogy</v>
      </c>
      <c r="H258" s="3" t="s">
        <v>1022</v>
      </c>
      <c r="I258">
        <v>3</v>
      </c>
      <c r="J258" t="s">
        <v>44</v>
      </c>
      <c r="K258" s="2" t="s">
        <v>38</v>
      </c>
      <c r="L258" s="2"/>
      <c r="M258" s="2"/>
      <c r="N258" s="2" t="s">
        <v>45</v>
      </c>
    </row>
    <row r="259" spans="1:14" x14ac:dyDescent="0.25">
      <c r="A259" t="s">
        <v>30</v>
      </c>
      <c r="B259" t="s">
        <v>990</v>
      </c>
      <c r="C259" t="s">
        <v>32</v>
      </c>
      <c r="D259" t="s">
        <v>1023</v>
      </c>
      <c r="E259" t="s">
        <v>1024</v>
      </c>
      <c r="F259" t="s">
        <v>1025</v>
      </c>
      <c r="G259" t="str">
        <f>Tabela13[[#This Row],[Department]]</f>
        <v>Department of Pedagogy</v>
      </c>
      <c r="H259" s="3" t="s">
        <v>1026</v>
      </c>
      <c r="I259">
        <v>3</v>
      </c>
      <c r="J259" t="s">
        <v>44</v>
      </c>
      <c r="K259" s="2" t="s">
        <v>38</v>
      </c>
      <c r="L259" s="2"/>
      <c r="M259" s="2"/>
      <c r="N259" s="2" t="s">
        <v>45</v>
      </c>
    </row>
    <row r="260" spans="1:14" x14ac:dyDescent="0.25">
      <c r="A260" t="s">
        <v>30</v>
      </c>
      <c r="B260" t="s">
        <v>990</v>
      </c>
      <c r="C260" t="s">
        <v>32</v>
      </c>
      <c r="D260" t="s">
        <v>1027</v>
      </c>
      <c r="E260" t="s">
        <v>1028</v>
      </c>
      <c r="F260" t="s">
        <v>1029</v>
      </c>
      <c r="G260" t="str">
        <f>Tabela13[[#This Row],[Department]]</f>
        <v>Department of Pedagogy</v>
      </c>
      <c r="H260" s="3" t="s">
        <v>1030</v>
      </c>
      <c r="I260">
        <v>3</v>
      </c>
      <c r="J260" t="s">
        <v>44</v>
      </c>
      <c r="K260" s="2" t="s">
        <v>38</v>
      </c>
      <c r="L260" s="2">
        <v>10</v>
      </c>
      <c r="M260" s="2" t="s">
        <v>1010</v>
      </c>
      <c r="N260" s="2" t="s">
        <v>45</v>
      </c>
    </row>
    <row r="261" spans="1:14" x14ac:dyDescent="0.25">
      <c r="A261" t="s">
        <v>30</v>
      </c>
      <c r="B261" t="s">
        <v>990</v>
      </c>
      <c r="C261" t="s">
        <v>32</v>
      </c>
      <c r="D261" t="s">
        <v>1031</v>
      </c>
      <c r="E261" t="s">
        <v>1032</v>
      </c>
      <c r="F261" t="s">
        <v>1033</v>
      </c>
      <c r="G261" t="str">
        <f>Tabela13[[#This Row],[Department]]</f>
        <v>Department of Pedagogy</v>
      </c>
      <c r="H261" s="3" t="s">
        <v>1034</v>
      </c>
      <c r="I261">
        <v>3</v>
      </c>
      <c r="J261" t="s">
        <v>44</v>
      </c>
      <c r="K261" s="2" t="s">
        <v>38</v>
      </c>
      <c r="L261" s="2">
        <v>5</v>
      </c>
      <c r="M261" s="2" t="s">
        <v>995</v>
      </c>
      <c r="N261" s="2" t="s">
        <v>45</v>
      </c>
    </row>
    <row r="262" spans="1:14" x14ac:dyDescent="0.25">
      <c r="A262" t="s">
        <v>30</v>
      </c>
      <c r="B262" t="s">
        <v>990</v>
      </c>
      <c r="C262" t="s">
        <v>136</v>
      </c>
      <c r="D262" t="s">
        <v>1035</v>
      </c>
      <c r="E262" t="s">
        <v>1036</v>
      </c>
      <c r="F262" t="s">
        <v>1037</v>
      </c>
      <c r="G262" t="str">
        <f>Tabela13[[#This Row],[Department]]</f>
        <v>Department of Pedagogy</v>
      </c>
      <c r="H262" s="3" t="s">
        <v>1038</v>
      </c>
      <c r="I262">
        <v>6</v>
      </c>
      <c r="J262" t="s">
        <v>44</v>
      </c>
      <c r="K262" s="2" t="s">
        <v>38</v>
      </c>
      <c r="L262" s="2">
        <v>4</v>
      </c>
      <c r="M262" s="2" t="s">
        <v>1000</v>
      </c>
      <c r="N262" s="2" t="s">
        <v>45</v>
      </c>
    </row>
    <row r="263" spans="1:14" s="258" customFormat="1" x14ac:dyDescent="0.25">
      <c r="A263" s="258" t="s">
        <v>30</v>
      </c>
      <c r="B263" s="258" t="s">
        <v>990</v>
      </c>
      <c r="C263" s="258" t="s">
        <v>136</v>
      </c>
      <c r="D263" s="258" t="s">
        <v>1039</v>
      </c>
      <c r="E263" s="258" t="s">
        <v>1040</v>
      </c>
      <c r="F263" s="258" t="s">
        <v>1041</v>
      </c>
      <c r="G263" s="258" t="str">
        <f>Tabela13[[#This Row],[Department]]</f>
        <v>Department of Pedagogy</v>
      </c>
      <c r="H263" s="259" t="s">
        <v>1042</v>
      </c>
      <c r="I263" s="258">
        <v>6</v>
      </c>
      <c r="J263" s="258" t="s">
        <v>37</v>
      </c>
      <c r="K263" s="260" t="s">
        <v>38</v>
      </c>
      <c r="L263" s="260">
        <v>5</v>
      </c>
      <c r="M263" s="260"/>
      <c r="N263" s="260" t="s">
        <v>45</v>
      </c>
    </row>
    <row r="264" spans="1:14" x14ac:dyDescent="0.25">
      <c r="A264" t="s">
        <v>30</v>
      </c>
      <c r="B264" t="s">
        <v>990</v>
      </c>
      <c r="C264" t="s">
        <v>136</v>
      </c>
      <c r="D264" t="s">
        <v>1043</v>
      </c>
      <c r="E264" t="s">
        <v>1044</v>
      </c>
      <c r="F264" t="s">
        <v>1045</v>
      </c>
      <c r="G264" t="str">
        <f>Tabela13[[#This Row],[Department]]</f>
        <v>Department of Pedagogy</v>
      </c>
      <c r="H264" s="3" t="s">
        <v>1046</v>
      </c>
      <c r="I264">
        <v>3</v>
      </c>
      <c r="J264" t="s">
        <v>37</v>
      </c>
      <c r="K264" s="2" t="s">
        <v>38</v>
      </c>
      <c r="L264" s="2"/>
      <c r="M264" s="2"/>
      <c r="N264" s="2" t="s">
        <v>45</v>
      </c>
    </row>
    <row r="265" spans="1:14" x14ac:dyDescent="0.25">
      <c r="A265" t="s">
        <v>30</v>
      </c>
      <c r="B265" t="s">
        <v>990</v>
      </c>
      <c r="C265" t="s">
        <v>136</v>
      </c>
      <c r="D265" t="s">
        <v>1047</v>
      </c>
      <c r="E265" t="s">
        <v>1048</v>
      </c>
      <c r="F265" t="s">
        <v>1049</v>
      </c>
      <c r="G265" t="str">
        <f>Tabela13[[#This Row],[Department]]</f>
        <v>Department of Pedagogy</v>
      </c>
      <c r="H265" s="3" t="s">
        <v>1050</v>
      </c>
      <c r="I265">
        <v>6</v>
      </c>
      <c r="J265" t="s">
        <v>37</v>
      </c>
      <c r="K265" s="2" t="s">
        <v>38</v>
      </c>
      <c r="L265" s="2">
        <v>5</v>
      </c>
      <c r="M265" s="2" t="s">
        <v>1005</v>
      </c>
      <c r="N265" s="2"/>
    </row>
    <row r="266" spans="1:14" x14ac:dyDescent="0.25">
      <c r="A266" t="s">
        <v>30</v>
      </c>
      <c r="B266" t="s">
        <v>990</v>
      </c>
      <c r="C266" t="s">
        <v>136</v>
      </c>
      <c r="D266" t="s">
        <v>1051</v>
      </c>
      <c r="E266" t="s">
        <v>1052</v>
      </c>
      <c r="F266" t="s">
        <v>1053</v>
      </c>
      <c r="G266" t="str">
        <f>Tabela13[[#This Row],[Department]]</f>
        <v>Department of Pedagogy</v>
      </c>
      <c r="H266" s="3" t="s">
        <v>1054</v>
      </c>
      <c r="I266">
        <v>3</v>
      </c>
      <c r="J266" t="s">
        <v>44</v>
      </c>
      <c r="K266" s="2" t="s">
        <v>38</v>
      </c>
      <c r="L266" s="2">
        <v>6</v>
      </c>
      <c r="M266" s="2"/>
      <c r="N266" s="2" t="s">
        <v>45</v>
      </c>
    </row>
    <row r="267" spans="1:14" x14ac:dyDescent="0.25">
      <c r="A267" t="s">
        <v>30</v>
      </c>
      <c r="B267" t="s">
        <v>513</v>
      </c>
      <c r="C267" t="s">
        <v>136</v>
      </c>
      <c r="D267" t="s">
        <v>1055</v>
      </c>
      <c r="E267" t="s">
        <v>1056</v>
      </c>
      <c r="F267" t="s">
        <v>1057</v>
      </c>
      <c r="G267" t="str">
        <f>Tabela13[[#This Row],[Department]]</f>
        <v>Department of Slavic Languages and Literature</v>
      </c>
      <c r="H267" s="3" t="s">
        <v>1058</v>
      </c>
      <c r="I267">
        <v>4</v>
      </c>
      <c r="J267" t="s">
        <v>44</v>
      </c>
      <c r="K267" s="2" t="s">
        <v>518</v>
      </c>
      <c r="L267" s="2"/>
      <c r="M267" s="2" t="s">
        <v>537</v>
      </c>
      <c r="N267" s="2"/>
    </row>
    <row r="268" spans="1:14" x14ac:dyDescent="0.25">
      <c r="A268" t="s">
        <v>30</v>
      </c>
      <c r="B268" t="s">
        <v>513</v>
      </c>
      <c r="C268" t="s">
        <v>136</v>
      </c>
      <c r="D268" t="s">
        <v>1059</v>
      </c>
      <c r="E268" t="s">
        <v>1060</v>
      </c>
      <c r="F268" t="s">
        <v>1061</v>
      </c>
      <c r="G268" t="str">
        <f>Tabela13[[#This Row],[Department]]</f>
        <v>Department of Slavic Languages and Literature</v>
      </c>
      <c r="H268" s="3" t="s">
        <v>1062</v>
      </c>
      <c r="I268">
        <v>3</v>
      </c>
      <c r="J268" t="s">
        <v>37</v>
      </c>
      <c r="K268" s="2" t="s">
        <v>518</v>
      </c>
      <c r="L268" s="2"/>
      <c r="M268" s="2"/>
      <c r="N268" s="2" t="s">
        <v>45</v>
      </c>
    </row>
    <row r="269" spans="1:14" x14ac:dyDescent="0.25">
      <c r="A269" t="s">
        <v>30</v>
      </c>
      <c r="B269" t="s">
        <v>513</v>
      </c>
      <c r="C269" t="s">
        <v>136</v>
      </c>
      <c r="D269" t="s">
        <v>1063</v>
      </c>
      <c r="E269" t="s">
        <v>1064</v>
      </c>
      <c r="F269" t="s">
        <v>1065</v>
      </c>
      <c r="G269" t="str">
        <f>Tabela13[[#This Row],[Department]]</f>
        <v>Department of Slavic Languages and Literature</v>
      </c>
      <c r="H269" s="3" t="s">
        <v>1066</v>
      </c>
      <c r="I269">
        <v>3</v>
      </c>
      <c r="J269" t="s">
        <v>37</v>
      </c>
      <c r="K269" s="2" t="s">
        <v>518</v>
      </c>
      <c r="L269" s="2"/>
      <c r="M269" s="2" t="s">
        <v>523</v>
      </c>
      <c r="N269" s="2" t="s">
        <v>45</v>
      </c>
    </row>
    <row r="270" spans="1:14" x14ac:dyDescent="0.25">
      <c r="A270" t="s">
        <v>30</v>
      </c>
      <c r="B270" t="s">
        <v>513</v>
      </c>
      <c r="C270" t="s">
        <v>32</v>
      </c>
      <c r="D270" t="s">
        <v>1067</v>
      </c>
      <c r="E270" t="s">
        <v>515</v>
      </c>
      <c r="F270" t="s">
        <v>516</v>
      </c>
      <c r="G270" t="str">
        <f>Tabela13[[#This Row],[Department]]</f>
        <v>Department of Slavic Languages and Literature</v>
      </c>
      <c r="H270" s="3" t="s">
        <v>1068</v>
      </c>
      <c r="I270">
        <v>3</v>
      </c>
      <c r="J270" t="s">
        <v>37</v>
      </c>
      <c r="K270" s="2" t="s">
        <v>518</v>
      </c>
      <c r="L270" s="2"/>
      <c r="M270" s="2"/>
      <c r="N270" s="2"/>
    </row>
    <row r="271" spans="1:14" x14ac:dyDescent="0.25">
      <c r="A271" t="s">
        <v>30</v>
      </c>
      <c r="B271" t="s">
        <v>513</v>
      </c>
      <c r="C271" t="s">
        <v>32</v>
      </c>
      <c r="D271" t="s">
        <v>1069</v>
      </c>
      <c r="E271" t="s">
        <v>525</v>
      </c>
      <c r="F271" t="s">
        <v>526</v>
      </c>
      <c r="G271" t="str">
        <f>Tabela13[[#This Row],[Department]]</f>
        <v>Department of Slavic Languages and Literature</v>
      </c>
      <c r="H271" s="3" t="s">
        <v>1070</v>
      </c>
      <c r="I271">
        <v>3</v>
      </c>
      <c r="J271" t="s">
        <v>37</v>
      </c>
      <c r="K271" s="2" t="s">
        <v>518</v>
      </c>
      <c r="L271" s="2"/>
      <c r="M271" s="2"/>
      <c r="N271" s="2"/>
    </row>
    <row r="272" spans="1:14" x14ac:dyDescent="0.25">
      <c r="A272" t="s">
        <v>30</v>
      </c>
      <c r="B272" t="s">
        <v>513</v>
      </c>
      <c r="C272" t="s">
        <v>32</v>
      </c>
      <c r="D272" t="s">
        <v>1071</v>
      </c>
      <c r="E272" t="s">
        <v>529</v>
      </c>
      <c r="F272" t="s">
        <v>530</v>
      </c>
      <c r="G272" t="str">
        <f>Tabela13[[#This Row],[Department]]</f>
        <v>Department of Slavic Languages and Literature</v>
      </c>
      <c r="H272" s="3" t="s">
        <v>1072</v>
      </c>
      <c r="I272">
        <v>3</v>
      </c>
      <c r="J272" t="s">
        <v>44</v>
      </c>
      <c r="K272" s="2" t="s">
        <v>518</v>
      </c>
      <c r="L272" s="2"/>
      <c r="M272" s="2" t="s">
        <v>523</v>
      </c>
      <c r="N272" s="2"/>
    </row>
    <row r="273" spans="1:14" x14ac:dyDescent="0.25">
      <c r="A273" t="s">
        <v>30</v>
      </c>
      <c r="B273" t="s">
        <v>513</v>
      </c>
      <c r="C273" t="s">
        <v>32</v>
      </c>
      <c r="D273" t="s">
        <v>1073</v>
      </c>
      <c r="E273" t="s">
        <v>1074</v>
      </c>
      <c r="F273" t="s">
        <v>1075</v>
      </c>
      <c r="G273" t="str">
        <f>Tabela13[[#This Row],[Department]]</f>
        <v>Department of Slavic Languages and Literature</v>
      </c>
      <c r="H273" s="3" t="s">
        <v>1076</v>
      </c>
      <c r="I273">
        <v>3</v>
      </c>
      <c r="J273" t="s">
        <v>37</v>
      </c>
      <c r="K273" s="2" t="s">
        <v>1077</v>
      </c>
      <c r="L273" s="2"/>
      <c r="M273" s="2" t="s">
        <v>537</v>
      </c>
      <c r="N273" s="2" t="s">
        <v>45</v>
      </c>
    </row>
    <row r="274" spans="1:14" x14ac:dyDescent="0.25">
      <c r="A274" t="s">
        <v>30</v>
      </c>
      <c r="B274" t="s">
        <v>513</v>
      </c>
      <c r="C274" t="s">
        <v>32</v>
      </c>
      <c r="D274" t="s">
        <v>1078</v>
      </c>
      <c r="E274" t="s">
        <v>1079</v>
      </c>
      <c r="F274" t="s">
        <v>1080</v>
      </c>
      <c r="G274" t="str">
        <f>Tabela13[[#This Row],[Department]]</f>
        <v>Department of Slavic Languages and Literature</v>
      </c>
      <c r="H274" s="3" t="s">
        <v>1081</v>
      </c>
      <c r="I274">
        <v>3</v>
      </c>
      <c r="J274" t="s">
        <v>37</v>
      </c>
      <c r="K274" s="2" t="s">
        <v>1082</v>
      </c>
      <c r="L274" s="2"/>
      <c r="M274" s="2" t="s">
        <v>537</v>
      </c>
      <c r="N274" s="2" t="s">
        <v>45</v>
      </c>
    </row>
    <row r="275" spans="1:14" x14ac:dyDescent="0.25">
      <c r="A275" t="s">
        <v>30</v>
      </c>
      <c r="B275" t="s">
        <v>440</v>
      </c>
      <c r="C275" t="s">
        <v>136</v>
      </c>
      <c r="D275" t="s">
        <v>1083</v>
      </c>
      <c r="E275" t="s">
        <v>1084</v>
      </c>
      <c r="F275" t="s">
        <v>1085</v>
      </c>
      <c r="G275" t="str">
        <f>Tabela13[[#This Row],[Department]]</f>
        <v>Department of Sociology</v>
      </c>
      <c r="H275" s="3" t="s">
        <v>1086</v>
      </c>
      <c r="I275">
        <v>6</v>
      </c>
      <c r="J275" t="s">
        <v>37</v>
      </c>
      <c r="K275" s="2" t="s">
        <v>38</v>
      </c>
      <c r="L275" s="2"/>
      <c r="M275" s="2" t="s">
        <v>1087</v>
      </c>
      <c r="N275" s="2" t="s">
        <v>45</v>
      </c>
    </row>
    <row r="276" spans="1:14" x14ac:dyDescent="0.25">
      <c r="A276" t="s">
        <v>30</v>
      </c>
      <c r="B276" t="s">
        <v>440</v>
      </c>
      <c r="C276" t="s">
        <v>136</v>
      </c>
      <c r="D276" t="s">
        <v>1088</v>
      </c>
      <c r="E276" t="s">
        <v>1089</v>
      </c>
      <c r="F276" t="s">
        <v>1090</v>
      </c>
      <c r="G276" t="str">
        <f>Tabela13[[#This Row],[Department]]</f>
        <v>Department of Sociology</v>
      </c>
      <c r="H276" s="3" t="s">
        <v>1091</v>
      </c>
      <c r="I276">
        <v>6</v>
      </c>
      <c r="J276" t="s">
        <v>37</v>
      </c>
      <c r="K276" s="2" t="s">
        <v>38</v>
      </c>
      <c r="L276" s="2">
        <v>5</v>
      </c>
      <c r="M276" s="2" t="s">
        <v>1092</v>
      </c>
      <c r="N276" s="2" t="s">
        <v>45</v>
      </c>
    </row>
    <row r="277" spans="1:14" x14ac:dyDescent="0.25">
      <c r="A277" t="s">
        <v>30</v>
      </c>
      <c r="B277" t="s">
        <v>440</v>
      </c>
      <c r="C277" t="s">
        <v>136</v>
      </c>
      <c r="D277" t="s">
        <v>1093</v>
      </c>
      <c r="E277" t="s">
        <v>1094</v>
      </c>
      <c r="F277" t="s">
        <v>1095</v>
      </c>
      <c r="G277" t="str">
        <f>Tabela13[[#This Row],[Department]]</f>
        <v>Department of Sociology</v>
      </c>
      <c r="H277" s="3" t="s">
        <v>1096</v>
      </c>
      <c r="I277">
        <v>6</v>
      </c>
      <c r="J277" t="s">
        <v>37</v>
      </c>
      <c r="K277" s="2" t="s">
        <v>38</v>
      </c>
      <c r="L277" s="2"/>
      <c r="M277" s="2"/>
      <c r="N277" s="2" t="s">
        <v>45</v>
      </c>
    </row>
    <row r="278" spans="1:14" x14ac:dyDescent="0.25">
      <c r="A278" t="s">
        <v>30</v>
      </c>
      <c r="B278" t="s">
        <v>440</v>
      </c>
      <c r="C278" t="s">
        <v>136</v>
      </c>
      <c r="D278" t="s">
        <v>1097</v>
      </c>
      <c r="E278" t="s">
        <v>1094</v>
      </c>
      <c r="F278" t="s">
        <v>1098</v>
      </c>
      <c r="G278" t="str">
        <f>Tabela13[[#This Row],[Department]]</f>
        <v>Department of Sociology</v>
      </c>
      <c r="H278" s="3" t="s">
        <v>1099</v>
      </c>
      <c r="I278">
        <v>6</v>
      </c>
      <c r="J278" t="s">
        <v>37</v>
      </c>
      <c r="K278" s="2" t="s">
        <v>38</v>
      </c>
      <c r="L278" s="2"/>
      <c r="M278" s="2"/>
      <c r="N278" s="2"/>
    </row>
    <row r="279" spans="1:14" x14ac:dyDescent="0.25">
      <c r="A279" t="s">
        <v>30</v>
      </c>
      <c r="B279" t="s">
        <v>440</v>
      </c>
      <c r="C279" t="s">
        <v>136</v>
      </c>
      <c r="D279" t="s">
        <v>1100</v>
      </c>
      <c r="E279" t="s">
        <v>1101</v>
      </c>
      <c r="F279" t="s">
        <v>1102</v>
      </c>
      <c r="G279" t="str">
        <f>Tabela13[[#This Row],[Department]]</f>
        <v>Department of Sociology</v>
      </c>
      <c r="H279" s="3" t="s">
        <v>1103</v>
      </c>
      <c r="I279">
        <v>3</v>
      </c>
      <c r="J279" t="s">
        <v>44</v>
      </c>
      <c r="K279" s="2" t="s">
        <v>38</v>
      </c>
      <c r="L279" s="2"/>
      <c r="M279" s="2"/>
      <c r="N279" s="2" t="s">
        <v>45</v>
      </c>
    </row>
    <row r="280" spans="1:14" x14ac:dyDescent="0.25">
      <c r="A280" t="s">
        <v>30</v>
      </c>
      <c r="B280" t="s">
        <v>440</v>
      </c>
      <c r="C280" t="s">
        <v>136</v>
      </c>
      <c r="D280" t="s">
        <v>1104</v>
      </c>
      <c r="E280" t="s">
        <v>1105</v>
      </c>
      <c r="F280" t="s">
        <v>1106</v>
      </c>
      <c r="G280" t="str">
        <f>Tabela13[[#This Row],[Department]]</f>
        <v>Department of Sociology</v>
      </c>
      <c r="H280" s="3" t="s">
        <v>1107</v>
      </c>
      <c r="I280">
        <v>3</v>
      </c>
      <c r="J280" t="s">
        <v>44</v>
      </c>
      <c r="K280" s="2" t="s">
        <v>38</v>
      </c>
      <c r="L280" s="2">
        <v>5</v>
      </c>
      <c r="M280" s="2" t="s">
        <v>1092</v>
      </c>
      <c r="N280" s="2" t="s">
        <v>45</v>
      </c>
    </row>
    <row r="281" spans="1:14" x14ac:dyDescent="0.25">
      <c r="A281" t="s">
        <v>30</v>
      </c>
      <c r="B281" t="s">
        <v>440</v>
      </c>
      <c r="C281" t="s">
        <v>136</v>
      </c>
      <c r="D281" t="s">
        <v>1108</v>
      </c>
      <c r="E281" t="s">
        <v>607</v>
      </c>
      <c r="F281" t="s">
        <v>608</v>
      </c>
      <c r="G281" t="str">
        <f>Tabela13[[#This Row],[Department]]</f>
        <v>Department of Sociology</v>
      </c>
      <c r="H281" s="3" t="s">
        <v>1109</v>
      </c>
      <c r="I281">
        <v>3</v>
      </c>
      <c r="J281" t="s">
        <v>44</v>
      </c>
      <c r="K281" s="2" t="s">
        <v>38</v>
      </c>
      <c r="L281" s="2"/>
      <c r="M281" s="2"/>
      <c r="N281" s="2" t="s">
        <v>45</v>
      </c>
    </row>
    <row r="282" spans="1:14" x14ac:dyDescent="0.25">
      <c r="A282" t="s">
        <v>30</v>
      </c>
      <c r="B282" t="s">
        <v>1110</v>
      </c>
      <c r="C282" t="s">
        <v>32</v>
      </c>
      <c r="D282" t="s">
        <v>1111</v>
      </c>
      <c r="E282" t="s">
        <v>1112</v>
      </c>
      <c r="F282" t="s">
        <v>1113</v>
      </c>
      <c r="G282" t="str">
        <f>Tabela13[[#This Row],[Department]]</f>
        <v>Department of Art History</v>
      </c>
      <c r="H282" s="3" t="s">
        <v>1114</v>
      </c>
      <c r="I282">
        <v>3</v>
      </c>
      <c r="J282" t="s">
        <v>37</v>
      </c>
      <c r="K282" s="2" t="s">
        <v>547</v>
      </c>
      <c r="L282" s="2">
        <v>1</v>
      </c>
      <c r="M282" s="2" t="s">
        <v>1115</v>
      </c>
      <c r="N282" s="2"/>
    </row>
    <row r="283" spans="1:14" x14ac:dyDescent="0.25">
      <c r="A283" t="s">
        <v>30</v>
      </c>
      <c r="B283" t="s">
        <v>1110</v>
      </c>
      <c r="C283" t="s">
        <v>32</v>
      </c>
      <c r="D283" t="s">
        <v>1116</v>
      </c>
      <c r="E283" t="s">
        <v>1117</v>
      </c>
      <c r="F283" t="s">
        <v>1118</v>
      </c>
      <c r="G283" t="str">
        <f>Tabela13[[#This Row],[Department]]</f>
        <v>Department of Art History</v>
      </c>
      <c r="H283" s="3" t="s">
        <v>1119</v>
      </c>
      <c r="I283">
        <v>3</v>
      </c>
      <c r="J283" t="s">
        <v>37</v>
      </c>
      <c r="K283" s="2" t="s">
        <v>547</v>
      </c>
      <c r="L283" s="2">
        <v>1</v>
      </c>
      <c r="M283" s="2" t="s">
        <v>1115</v>
      </c>
      <c r="N283" s="2"/>
    </row>
    <row r="284" spans="1:14" x14ac:dyDescent="0.25">
      <c r="A284" t="s">
        <v>30</v>
      </c>
      <c r="B284" t="s">
        <v>1110</v>
      </c>
      <c r="C284" t="s">
        <v>32</v>
      </c>
      <c r="D284" t="s">
        <v>1120</v>
      </c>
      <c r="E284" t="s">
        <v>1121</v>
      </c>
      <c r="F284" t="s">
        <v>1122</v>
      </c>
      <c r="G284" t="str">
        <f>Tabela13[[#This Row],[Department]]</f>
        <v>Department of Art History</v>
      </c>
      <c r="H284" s="3" t="s">
        <v>1123</v>
      </c>
      <c r="I284">
        <v>6</v>
      </c>
      <c r="J284" t="s">
        <v>37</v>
      </c>
      <c r="K284" s="2" t="s">
        <v>547</v>
      </c>
      <c r="L284" s="2">
        <v>1</v>
      </c>
      <c r="M284" s="2" t="s">
        <v>1115</v>
      </c>
      <c r="N284" s="2"/>
    </row>
    <row r="285" spans="1:14" x14ac:dyDescent="0.25">
      <c r="A285" t="s">
        <v>30</v>
      </c>
      <c r="B285" t="s">
        <v>1110</v>
      </c>
      <c r="C285" t="s">
        <v>32</v>
      </c>
      <c r="D285" t="s">
        <v>1124</v>
      </c>
      <c r="E285" t="s">
        <v>1125</v>
      </c>
      <c r="F285" t="s">
        <v>1126</v>
      </c>
      <c r="G285" t="str">
        <f>Tabela13[[#This Row],[Department]]</f>
        <v>Department of Art History</v>
      </c>
      <c r="H285" s="3" t="s">
        <v>1127</v>
      </c>
      <c r="I285">
        <v>3</v>
      </c>
      <c r="J285" t="s">
        <v>44</v>
      </c>
      <c r="K285" s="2" t="s">
        <v>547</v>
      </c>
      <c r="L285" s="2">
        <v>1</v>
      </c>
      <c r="M285" s="2" t="s">
        <v>1128</v>
      </c>
      <c r="N285" s="2"/>
    </row>
    <row r="286" spans="1:14" x14ac:dyDescent="0.25">
      <c r="A286" t="s">
        <v>30</v>
      </c>
      <c r="B286" t="s">
        <v>1110</v>
      </c>
      <c r="C286" t="s">
        <v>32</v>
      </c>
      <c r="D286" t="s">
        <v>1129</v>
      </c>
      <c r="E286" t="s">
        <v>1130</v>
      </c>
      <c r="F286" t="s">
        <v>1131</v>
      </c>
      <c r="G286" t="str">
        <f>Tabela13[[#This Row],[Department]]</f>
        <v>Department of Art History</v>
      </c>
      <c r="H286" s="3" t="s">
        <v>1132</v>
      </c>
      <c r="I286">
        <v>3</v>
      </c>
      <c r="J286" t="s">
        <v>44</v>
      </c>
      <c r="K286" s="2" t="s">
        <v>547</v>
      </c>
      <c r="L286" s="2">
        <v>1</v>
      </c>
      <c r="M286" s="2" t="s">
        <v>1115</v>
      </c>
      <c r="N286" s="2"/>
    </row>
    <row r="287" spans="1:14" x14ac:dyDescent="0.25">
      <c r="A287" t="s">
        <v>30</v>
      </c>
      <c r="B287" t="s">
        <v>1110</v>
      </c>
      <c r="C287" t="s">
        <v>32</v>
      </c>
      <c r="D287" t="s">
        <v>1133</v>
      </c>
      <c r="E287" t="s">
        <v>1134</v>
      </c>
      <c r="F287" t="s">
        <v>1135</v>
      </c>
      <c r="G287" t="str">
        <f>Tabela13[[#This Row],[Department]]</f>
        <v>Department of Art History</v>
      </c>
      <c r="H287" s="3" t="s">
        <v>1136</v>
      </c>
      <c r="I287">
        <v>6</v>
      </c>
      <c r="J287" t="s">
        <v>37</v>
      </c>
      <c r="K287" s="2" t="s">
        <v>547</v>
      </c>
      <c r="L287" s="2">
        <v>1</v>
      </c>
      <c r="M287" s="2" t="s">
        <v>1115</v>
      </c>
      <c r="N287" s="2"/>
    </row>
    <row r="288" spans="1:14" x14ac:dyDescent="0.25">
      <c r="A288" t="s">
        <v>30</v>
      </c>
      <c r="B288" t="s">
        <v>1110</v>
      </c>
      <c r="C288" t="s">
        <v>32</v>
      </c>
      <c r="D288" t="s">
        <v>1137</v>
      </c>
      <c r="E288" t="s">
        <v>1138</v>
      </c>
      <c r="F288" t="s">
        <v>1139</v>
      </c>
      <c r="G288" t="str">
        <f>Tabela13[[#This Row],[Department]]</f>
        <v>Department of Art History</v>
      </c>
      <c r="H288" s="3" t="s">
        <v>1140</v>
      </c>
      <c r="I288">
        <v>3</v>
      </c>
      <c r="J288" t="s">
        <v>44</v>
      </c>
      <c r="K288" s="2" t="s">
        <v>547</v>
      </c>
      <c r="L288" s="2">
        <v>1</v>
      </c>
      <c r="M288" s="2" t="s">
        <v>1115</v>
      </c>
      <c r="N288" s="2"/>
    </row>
    <row r="289" spans="1:14" x14ac:dyDescent="0.25">
      <c r="A289" t="s">
        <v>30</v>
      </c>
      <c r="B289" t="s">
        <v>1110</v>
      </c>
      <c r="C289" t="s">
        <v>32</v>
      </c>
      <c r="D289" t="s">
        <v>1141</v>
      </c>
      <c r="E289" t="s">
        <v>1142</v>
      </c>
      <c r="F289" t="s">
        <v>1143</v>
      </c>
      <c r="G289" t="str">
        <f>Tabela13[[#This Row],[Department]]</f>
        <v>Department of Art History</v>
      </c>
      <c r="H289" s="3" t="s">
        <v>1144</v>
      </c>
      <c r="I289">
        <v>6</v>
      </c>
      <c r="J289" t="s">
        <v>44</v>
      </c>
      <c r="K289" s="2" t="s">
        <v>547</v>
      </c>
      <c r="L289" s="2">
        <v>1</v>
      </c>
      <c r="M289" s="2" t="s">
        <v>1115</v>
      </c>
      <c r="N289" s="2"/>
    </row>
    <row r="290" spans="1:14" x14ac:dyDescent="0.25">
      <c r="A290" t="s">
        <v>30</v>
      </c>
      <c r="B290" t="s">
        <v>1110</v>
      </c>
      <c r="C290" t="s">
        <v>32</v>
      </c>
      <c r="D290" t="s">
        <v>1145</v>
      </c>
      <c r="E290" t="s">
        <v>1146</v>
      </c>
      <c r="F290" t="s">
        <v>1147</v>
      </c>
      <c r="G290" t="str">
        <f>Tabela13[[#This Row],[Department]]</f>
        <v>Department of Art History</v>
      </c>
      <c r="H290" s="3" t="s">
        <v>1148</v>
      </c>
      <c r="I290">
        <v>3</v>
      </c>
      <c r="J290" t="s">
        <v>44</v>
      </c>
      <c r="K290" s="2" t="s">
        <v>547</v>
      </c>
      <c r="L290" s="2">
        <v>1</v>
      </c>
      <c r="M290" s="2" t="s">
        <v>1115</v>
      </c>
      <c r="N290" s="2"/>
    </row>
    <row r="291" spans="1:14" x14ac:dyDescent="0.25">
      <c r="A291" t="s">
        <v>30</v>
      </c>
      <c r="B291" t="s">
        <v>1110</v>
      </c>
      <c r="C291" t="s">
        <v>32</v>
      </c>
      <c r="D291" t="s">
        <v>1149</v>
      </c>
      <c r="E291" t="s">
        <v>1150</v>
      </c>
      <c r="F291" t="s">
        <v>1151</v>
      </c>
      <c r="G291" t="str">
        <f>Tabela13[[#This Row],[Department]]</f>
        <v>Department of Art History</v>
      </c>
      <c r="H291" s="3" t="s">
        <v>1152</v>
      </c>
      <c r="I291">
        <v>3</v>
      </c>
      <c r="J291" t="s">
        <v>44</v>
      </c>
      <c r="K291" s="2" t="s">
        <v>547</v>
      </c>
      <c r="L291" s="2">
        <v>1</v>
      </c>
      <c r="M291" s="2" t="s">
        <v>1115</v>
      </c>
      <c r="N291" s="2" t="s">
        <v>45</v>
      </c>
    </row>
    <row r="292" spans="1:14" x14ac:dyDescent="0.25">
      <c r="A292" t="s">
        <v>30</v>
      </c>
      <c r="B292" t="s">
        <v>1110</v>
      </c>
      <c r="C292" t="s">
        <v>32</v>
      </c>
      <c r="D292" t="s">
        <v>1153</v>
      </c>
      <c r="E292" t="s">
        <v>1154</v>
      </c>
      <c r="F292" t="s">
        <v>1155</v>
      </c>
      <c r="G292" t="str">
        <f>Tabela13[[#This Row],[Department]]</f>
        <v>Department of Art History</v>
      </c>
      <c r="H292" s="3" t="s">
        <v>1156</v>
      </c>
      <c r="I292">
        <v>3</v>
      </c>
      <c r="J292" t="s">
        <v>37</v>
      </c>
      <c r="K292" s="2" t="s">
        <v>547</v>
      </c>
      <c r="L292" s="2">
        <v>1</v>
      </c>
      <c r="M292" s="2" t="s">
        <v>1115</v>
      </c>
      <c r="N292" s="2"/>
    </row>
    <row r="293" spans="1:14" s="258" customFormat="1" x14ac:dyDescent="0.25">
      <c r="A293" s="258" t="s">
        <v>30</v>
      </c>
      <c r="B293" s="258" t="s">
        <v>469</v>
      </c>
      <c r="C293" s="258" t="s">
        <v>136</v>
      </c>
      <c r="D293" s="258" t="s">
        <v>1157</v>
      </c>
      <c r="E293" s="258" t="s">
        <v>1158</v>
      </c>
      <c r="F293" s="258" t="s">
        <v>1159</v>
      </c>
      <c r="G293" s="258" t="str">
        <f>Tabela13[[#This Row],[Department]]</f>
        <v>Department of Psychology</v>
      </c>
      <c r="H293" s="259" t="s">
        <v>1160</v>
      </c>
      <c r="I293" s="258">
        <v>6</v>
      </c>
      <c r="J293" s="258" t="s">
        <v>44</v>
      </c>
      <c r="K293" s="260" t="s">
        <v>38</v>
      </c>
      <c r="L293" s="260">
        <v>5</v>
      </c>
      <c r="M293" s="260" t="s">
        <v>488</v>
      </c>
      <c r="N293" s="260"/>
    </row>
    <row r="294" spans="1:14" s="258" customFormat="1" x14ac:dyDescent="0.25">
      <c r="A294" s="258" t="s">
        <v>30</v>
      </c>
      <c r="B294" s="258" t="s">
        <v>469</v>
      </c>
      <c r="C294" s="258" t="s">
        <v>136</v>
      </c>
      <c r="D294" s="258" t="s">
        <v>1161</v>
      </c>
      <c r="E294" s="258" t="s">
        <v>1162</v>
      </c>
      <c r="F294" s="258" t="s">
        <v>1163</v>
      </c>
      <c r="G294" s="258" t="str">
        <f>Tabela13[[#This Row],[Department]]</f>
        <v>Department of Psychology</v>
      </c>
      <c r="H294" s="259" t="s">
        <v>1164</v>
      </c>
      <c r="I294" s="258">
        <v>6</v>
      </c>
      <c r="J294" s="258" t="s">
        <v>37</v>
      </c>
      <c r="K294" s="260" t="s">
        <v>38</v>
      </c>
      <c r="L294" s="260">
        <v>6</v>
      </c>
      <c r="M294" s="260" t="s">
        <v>488</v>
      </c>
      <c r="N294" s="260"/>
    </row>
    <row r="295" spans="1:14" x14ac:dyDescent="0.25">
      <c r="A295" t="s">
        <v>30</v>
      </c>
      <c r="B295" t="s">
        <v>250</v>
      </c>
      <c r="C295" t="s">
        <v>136</v>
      </c>
      <c r="D295" t="s">
        <v>1165</v>
      </c>
      <c r="E295" t="s">
        <v>1166</v>
      </c>
      <c r="F295" t="s">
        <v>1167</v>
      </c>
      <c r="G295" t="str">
        <f>Tabela13[[#This Row],[Department]]</f>
        <v>Department of Translation Studies</v>
      </c>
      <c r="H295" s="3" t="s">
        <v>1168</v>
      </c>
      <c r="I295">
        <v>3</v>
      </c>
      <c r="J295" t="s">
        <v>37</v>
      </c>
      <c r="K295" s="2" t="s">
        <v>38</v>
      </c>
      <c r="L295" s="2"/>
      <c r="M295" s="2"/>
      <c r="N295" s="2"/>
    </row>
    <row r="296" spans="1:14" x14ac:dyDescent="0.25">
      <c r="A296" t="s">
        <v>30</v>
      </c>
      <c r="B296" t="s">
        <v>1110</v>
      </c>
      <c r="C296" t="s">
        <v>136</v>
      </c>
      <c r="D296" t="s">
        <v>1169</v>
      </c>
      <c r="E296" t="s">
        <v>1170</v>
      </c>
      <c r="F296" t="s">
        <v>1171</v>
      </c>
      <c r="G296" t="str">
        <f>Tabela13[[#This Row],[Department]]</f>
        <v>Department of Art History</v>
      </c>
      <c r="H296" s="3" t="s">
        <v>1172</v>
      </c>
      <c r="I296">
        <v>3</v>
      </c>
      <c r="J296" t="s">
        <v>37</v>
      </c>
      <c r="K296" s="2" t="s">
        <v>547</v>
      </c>
      <c r="L296" s="2">
        <v>1</v>
      </c>
      <c r="M296" s="2" t="s">
        <v>1115</v>
      </c>
      <c r="N296" s="2"/>
    </row>
    <row r="297" spans="1:14" x14ac:dyDescent="0.25">
      <c r="A297" t="s">
        <v>30</v>
      </c>
      <c r="B297" t="s">
        <v>1110</v>
      </c>
      <c r="C297" t="s">
        <v>136</v>
      </c>
      <c r="D297" t="s">
        <v>1173</v>
      </c>
      <c r="E297" t="s">
        <v>1174</v>
      </c>
      <c r="F297" t="s">
        <v>1175</v>
      </c>
      <c r="G297" t="str">
        <f>Tabela13[[#This Row],[Department]]</f>
        <v>Department of Art History</v>
      </c>
      <c r="H297" s="3" t="s">
        <v>1176</v>
      </c>
      <c r="I297">
        <v>6</v>
      </c>
      <c r="J297" t="s">
        <v>44</v>
      </c>
      <c r="K297" s="2" t="s">
        <v>547</v>
      </c>
      <c r="L297" s="2">
        <v>1</v>
      </c>
      <c r="M297" s="2" t="s">
        <v>1115</v>
      </c>
      <c r="N297" s="2"/>
    </row>
    <row r="298" spans="1:14" s="258" customFormat="1" x14ac:dyDescent="0.25">
      <c r="A298" s="258" t="s">
        <v>30</v>
      </c>
      <c r="B298" s="258" t="s">
        <v>1110</v>
      </c>
      <c r="C298" s="258" t="s">
        <v>136</v>
      </c>
      <c r="D298" s="258" t="s">
        <v>1177</v>
      </c>
      <c r="E298" s="258" t="s">
        <v>1178</v>
      </c>
      <c r="F298" s="258" t="s">
        <v>1179</v>
      </c>
      <c r="G298" s="258" t="str">
        <f>Tabela13[[#This Row],[Department]]</f>
        <v>Department of Art History</v>
      </c>
      <c r="H298" s="259" t="s">
        <v>1180</v>
      </c>
      <c r="I298" s="258">
        <v>3</v>
      </c>
      <c r="J298" s="258" t="s">
        <v>37</v>
      </c>
      <c r="K298" s="260" t="s">
        <v>38</v>
      </c>
      <c r="L298" s="260">
        <v>1</v>
      </c>
      <c r="M298" s="260" t="s">
        <v>1115</v>
      </c>
      <c r="N298" s="260"/>
    </row>
    <row r="299" spans="1:14" x14ac:dyDescent="0.25">
      <c r="A299" t="s">
        <v>30</v>
      </c>
      <c r="B299" t="s">
        <v>1110</v>
      </c>
      <c r="C299" t="s">
        <v>136</v>
      </c>
      <c r="D299" t="s">
        <v>1181</v>
      </c>
      <c r="E299" t="s">
        <v>1182</v>
      </c>
      <c r="F299" t="s">
        <v>1183</v>
      </c>
      <c r="G299" t="str">
        <f>Tabela13[[#This Row],[Department]]</f>
        <v>Department of Art History</v>
      </c>
      <c r="H299" s="3" t="s">
        <v>1184</v>
      </c>
      <c r="I299">
        <v>3</v>
      </c>
      <c r="J299" t="s">
        <v>37</v>
      </c>
      <c r="K299" s="2" t="s">
        <v>547</v>
      </c>
      <c r="L299" s="2">
        <v>1</v>
      </c>
      <c r="M299" s="2" t="s">
        <v>1115</v>
      </c>
      <c r="N299" s="2"/>
    </row>
    <row r="300" spans="1:14" x14ac:dyDescent="0.25">
      <c r="A300" t="s">
        <v>30</v>
      </c>
      <c r="B300" t="s">
        <v>1110</v>
      </c>
      <c r="C300" t="s">
        <v>136</v>
      </c>
      <c r="D300" t="s">
        <v>1185</v>
      </c>
      <c r="E300" t="s">
        <v>1186</v>
      </c>
      <c r="F300" t="s">
        <v>1187</v>
      </c>
      <c r="G300" t="str">
        <f>Tabela13[[#This Row],[Department]]</f>
        <v>Department of Art History</v>
      </c>
      <c r="H300" s="3" t="s">
        <v>1188</v>
      </c>
      <c r="I300">
        <v>3</v>
      </c>
      <c r="J300" t="s">
        <v>44</v>
      </c>
      <c r="K300" s="2" t="s">
        <v>547</v>
      </c>
      <c r="L300" s="2">
        <v>1</v>
      </c>
      <c r="M300" s="2" t="s">
        <v>1115</v>
      </c>
      <c r="N300" s="2"/>
    </row>
    <row r="301" spans="1:14" x14ac:dyDescent="0.25">
      <c r="A301" t="s">
        <v>30</v>
      </c>
      <c r="B301" t="s">
        <v>1110</v>
      </c>
      <c r="C301" t="s">
        <v>136</v>
      </c>
      <c r="D301" t="s">
        <v>1189</v>
      </c>
      <c r="E301" t="s">
        <v>1190</v>
      </c>
      <c r="F301" t="s">
        <v>1191</v>
      </c>
      <c r="G301" t="str">
        <f>Tabela13[[#This Row],[Department]]</f>
        <v>Department of Art History</v>
      </c>
      <c r="H301" s="3" t="s">
        <v>1192</v>
      </c>
      <c r="I301">
        <v>3</v>
      </c>
      <c r="J301" t="s">
        <v>37</v>
      </c>
      <c r="K301" s="2" t="s">
        <v>547</v>
      </c>
      <c r="L301" s="2">
        <v>1</v>
      </c>
      <c r="M301" s="2" t="s">
        <v>1128</v>
      </c>
      <c r="N301" s="2" t="s">
        <v>45</v>
      </c>
    </row>
    <row r="302" spans="1:14" x14ac:dyDescent="0.25">
      <c r="A302" t="s">
        <v>30</v>
      </c>
      <c r="B302" t="s">
        <v>542</v>
      </c>
      <c r="C302" t="s">
        <v>136</v>
      </c>
      <c r="D302" t="s">
        <v>1193</v>
      </c>
      <c r="E302" t="s">
        <v>1194</v>
      </c>
      <c r="F302" t="s">
        <v>1195</v>
      </c>
      <c r="G302" t="str">
        <f>Tabela13[[#This Row],[Department]]</f>
        <v>Department of History</v>
      </c>
      <c r="H302" s="3" t="s">
        <v>1196</v>
      </c>
      <c r="I302">
        <v>4</v>
      </c>
      <c r="J302" t="s">
        <v>37</v>
      </c>
      <c r="K302" s="2" t="s">
        <v>547</v>
      </c>
      <c r="L302" s="2"/>
      <c r="M302" s="2" t="s">
        <v>548</v>
      </c>
      <c r="N302" s="2"/>
    </row>
    <row r="303" spans="1:14" x14ac:dyDescent="0.25">
      <c r="A303" t="s">
        <v>30</v>
      </c>
      <c r="B303" t="s">
        <v>542</v>
      </c>
      <c r="C303" t="s">
        <v>32</v>
      </c>
      <c r="D303" t="s">
        <v>1197</v>
      </c>
      <c r="E303" t="s">
        <v>550</v>
      </c>
      <c r="F303" t="s">
        <v>551</v>
      </c>
      <c r="G303" t="str">
        <f>Tabela13[[#This Row],[Department]]</f>
        <v>Department of History</v>
      </c>
      <c r="H303" s="3" t="s">
        <v>1198</v>
      </c>
      <c r="I303">
        <v>4</v>
      </c>
      <c r="J303" t="s">
        <v>44</v>
      </c>
      <c r="K303" s="2" t="s">
        <v>547</v>
      </c>
      <c r="L303" s="2"/>
      <c r="M303" s="2" t="s">
        <v>548</v>
      </c>
      <c r="N303" s="2"/>
    </row>
    <row r="304" spans="1:14" x14ac:dyDescent="0.25">
      <c r="A304" t="s">
        <v>30</v>
      </c>
      <c r="B304" t="s">
        <v>542</v>
      </c>
      <c r="C304" t="s">
        <v>32</v>
      </c>
      <c r="D304" t="s">
        <v>1199</v>
      </c>
      <c r="E304" t="s">
        <v>554</v>
      </c>
      <c r="F304" t="s">
        <v>555</v>
      </c>
      <c r="G304" t="str">
        <f>Tabela13[[#This Row],[Department]]</f>
        <v>Department of History</v>
      </c>
      <c r="H304" s="3" t="s">
        <v>1200</v>
      </c>
      <c r="I304">
        <v>3</v>
      </c>
      <c r="J304" t="s">
        <v>37</v>
      </c>
      <c r="K304" s="2" t="s">
        <v>547</v>
      </c>
      <c r="L304" s="2"/>
      <c r="M304" s="2" t="s">
        <v>548</v>
      </c>
      <c r="N304" s="2"/>
    </row>
    <row r="305" spans="1:14" x14ac:dyDescent="0.25">
      <c r="A305" t="s">
        <v>30</v>
      </c>
      <c r="B305" t="s">
        <v>542</v>
      </c>
      <c r="C305" t="s">
        <v>32</v>
      </c>
      <c r="D305" t="s">
        <v>1201</v>
      </c>
      <c r="E305" t="s">
        <v>558</v>
      </c>
      <c r="F305" t="s">
        <v>559</v>
      </c>
      <c r="G305" t="str">
        <f>Tabela13[[#This Row],[Department]]</f>
        <v>Department of History</v>
      </c>
      <c r="H305" s="3" t="s">
        <v>1202</v>
      </c>
      <c r="I305">
        <v>3</v>
      </c>
      <c r="J305" t="s">
        <v>37</v>
      </c>
      <c r="K305" s="2" t="s">
        <v>547</v>
      </c>
      <c r="L305" s="2"/>
      <c r="M305" s="2" t="s">
        <v>548</v>
      </c>
      <c r="N305" s="2"/>
    </row>
    <row r="306" spans="1:14" x14ac:dyDescent="0.25">
      <c r="A306" t="s">
        <v>30</v>
      </c>
      <c r="B306" t="s">
        <v>542</v>
      </c>
      <c r="C306" t="s">
        <v>32</v>
      </c>
      <c r="D306" t="s">
        <v>1203</v>
      </c>
      <c r="E306" t="s">
        <v>562</v>
      </c>
      <c r="F306" t="s">
        <v>1204</v>
      </c>
      <c r="G306" t="str">
        <f>Tabela13[[#This Row],[Department]]</f>
        <v>Department of History</v>
      </c>
      <c r="H306" s="3" t="s">
        <v>1205</v>
      </c>
      <c r="I306">
        <v>3</v>
      </c>
      <c r="J306" t="s">
        <v>37</v>
      </c>
      <c r="K306" s="2" t="s">
        <v>547</v>
      </c>
      <c r="L306" s="2"/>
      <c r="M306" s="2" t="s">
        <v>548</v>
      </c>
      <c r="N306" s="2"/>
    </row>
    <row r="307" spans="1:14" x14ac:dyDescent="0.25">
      <c r="A307" t="s">
        <v>30</v>
      </c>
      <c r="B307" t="s">
        <v>542</v>
      </c>
      <c r="C307" t="s">
        <v>32</v>
      </c>
      <c r="D307" t="s">
        <v>1206</v>
      </c>
      <c r="E307" t="s">
        <v>566</v>
      </c>
      <c r="F307" t="s">
        <v>567</v>
      </c>
      <c r="G307" t="str">
        <f>Tabela13[[#This Row],[Department]]</f>
        <v>Department of History</v>
      </c>
      <c r="H307" s="3" t="s">
        <v>1207</v>
      </c>
      <c r="I307">
        <v>3</v>
      </c>
      <c r="J307" t="s">
        <v>37</v>
      </c>
      <c r="K307" s="2" t="s">
        <v>547</v>
      </c>
      <c r="L307" s="2"/>
      <c r="M307" s="2" t="s">
        <v>548</v>
      </c>
      <c r="N307" s="2"/>
    </row>
  </sheetData>
  <hyperlinks>
    <hyperlink ref="H2" r:id="rId1" xr:uid="{990C9F91-6205-4757-B8F4-18955979461C}"/>
    <hyperlink ref="H12" r:id="rId2" xr:uid="{A9C01C21-1159-4DA6-AB0B-888C723EA5DC}"/>
    <hyperlink ref="H25" r:id="rId3" xr:uid="{08B510D3-6D87-41CC-84B6-BA530D394ADD}"/>
  </hyperlinks>
  <pageMargins left="0.25" right="0.25" top="0.75" bottom="0.75" header="0.3" footer="0.3"/>
  <pageSetup paperSize="9" scale="39" fitToHeight="0" orientation="landscape" r:id="rId4"/>
  <tableParts count="1"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2FD2C-DD64-4B2A-B112-27B36B98097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5B8E2-0F2B-4E9F-817B-E4E0E2555E7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12C61-7485-48EF-B3F5-D40640D2E768}">
  <dimension ref="A1:B225"/>
  <sheetViews>
    <sheetView topLeftCell="A40" workbookViewId="0">
      <selection activeCell="E355" sqref="E355"/>
    </sheetView>
  </sheetViews>
  <sheetFormatPr defaultRowHeight="15" x14ac:dyDescent="0.25"/>
  <cols>
    <col min="1" max="1" width="89.85546875" bestFit="1" customWidth="1"/>
    <col min="2" max="2" width="16.42578125" bestFit="1" customWidth="1"/>
    <col min="3" max="3" width="17.5703125" bestFit="1" customWidth="1"/>
    <col min="4" max="8" width="2" bestFit="1" customWidth="1"/>
    <col min="9" max="9" width="3" bestFit="1" customWidth="1"/>
    <col min="10" max="10" width="5.5703125" bestFit="1" customWidth="1"/>
    <col min="11" max="11" width="8.42578125" bestFit="1" customWidth="1"/>
    <col min="12" max="12" width="12.5703125" bestFit="1" customWidth="1"/>
  </cols>
  <sheetData>
    <row r="1" spans="1:2" x14ac:dyDescent="0.25">
      <c r="A1" s="8" t="s">
        <v>2187</v>
      </c>
      <c r="B1" t="s">
        <v>2221</v>
      </c>
    </row>
    <row r="3" spans="1:2" x14ac:dyDescent="0.25">
      <c r="A3" s="8" t="s">
        <v>2220</v>
      </c>
      <c r="B3" t="s">
        <v>2224</v>
      </c>
    </row>
    <row r="4" spans="1:2" x14ac:dyDescent="0.25">
      <c r="A4" s="2" t="s">
        <v>1110</v>
      </c>
      <c r="B4" s="261">
        <v>1</v>
      </c>
    </row>
    <row r="5" spans="1:2" x14ac:dyDescent="0.25">
      <c r="A5" s="2" t="s">
        <v>31</v>
      </c>
      <c r="B5" s="261">
        <v>126</v>
      </c>
    </row>
    <row r="6" spans="1:2" x14ac:dyDescent="0.25">
      <c r="A6" s="9" t="s">
        <v>33</v>
      </c>
      <c r="B6" s="261">
        <v>9</v>
      </c>
    </row>
    <row r="7" spans="1:2" x14ac:dyDescent="0.25">
      <c r="A7" s="10" t="s">
        <v>34</v>
      </c>
      <c r="B7" s="261">
        <v>9</v>
      </c>
    </row>
    <row r="8" spans="1:2" x14ac:dyDescent="0.25">
      <c r="A8" s="11">
        <v>9</v>
      </c>
      <c r="B8" s="261">
        <v>9</v>
      </c>
    </row>
    <row r="9" spans="1:2" x14ac:dyDescent="0.25">
      <c r="A9" s="9" t="s">
        <v>46</v>
      </c>
      <c r="B9" s="261">
        <v>3</v>
      </c>
    </row>
    <row r="10" spans="1:2" x14ac:dyDescent="0.25">
      <c r="A10" s="10" t="s">
        <v>47</v>
      </c>
      <c r="B10" s="261">
        <v>3</v>
      </c>
    </row>
    <row r="11" spans="1:2" x14ac:dyDescent="0.25">
      <c r="A11" s="11">
        <v>3</v>
      </c>
      <c r="B11" s="261">
        <v>3</v>
      </c>
    </row>
    <row r="12" spans="1:2" x14ac:dyDescent="0.25">
      <c r="A12" s="9" t="s">
        <v>55</v>
      </c>
      <c r="B12" s="261">
        <v>7</v>
      </c>
    </row>
    <row r="13" spans="1:2" x14ac:dyDescent="0.25">
      <c r="A13" s="10" t="s">
        <v>56</v>
      </c>
      <c r="B13" s="261">
        <v>7</v>
      </c>
    </row>
    <row r="14" spans="1:2" x14ac:dyDescent="0.25">
      <c r="A14" s="11">
        <v>6</v>
      </c>
      <c r="B14" s="261">
        <v>7</v>
      </c>
    </row>
    <row r="15" spans="1:2" x14ac:dyDescent="0.25">
      <c r="A15" s="9" t="s">
        <v>59</v>
      </c>
      <c r="B15" s="261">
        <v>10</v>
      </c>
    </row>
    <row r="16" spans="1:2" x14ac:dyDescent="0.25">
      <c r="A16" s="10" t="s">
        <v>60</v>
      </c>
      <c r="B16" s="261">
        <v>10</v>
      </c>
    </row>
    <row r="17" spans="1:2" x14ac:dyDescent="0.25">
      <c r="A17" s="11">
        <v>8</v>
      </c>
      <c r="B17" s="261">
        <v>10</v>
      </c>
    </row>
    <row r="18" spans="1:2" x14ac:dyDescent="0.25">
      <c r="A18" s="9" t="s">
        <v>63</v>
      </c>
      <c r="B18" s="261">
        <v>6</v>
      </c>
    </row>
    <row r="19" spans="1:2" x14ac:dyDescent="0.25">
      <c r="A19" s="10" t="s">
        <v>64</v>
      </c>
      <c r="B19" s="261">
        <v>6</v>
      </c>
    </row>
    <row r="20" spans="1:2" x14ac:dyDescent="0.25">
      <c r="A20" s="11">
        <v>8</v>
      </c>
      <c r="B20" s="261">
        <v>6</v>
      </c>
    </row>
    <row r="21" spans="1:2" x14ac:dyDescent="0.25">
      <c r="A21" s="9" t="s">
        <v>67</v>
      </c>
      <c r="B21" s="261">
        <v>10</v>
      </c>
    </row>
    <row r="22" spans="1:2" x14ac:dyDescent="0.25">
      <c r="A22" s="10" t="s">
        <v>68</v>
      </c>
      <c r="B22" s="261">
        <v>10</v>
      </c>
    </row>
    <row r="23" spans="1:2" x14ac:dyDescent="0.25">
      <c r="A23" s="11">
        <v>8</v>
      </c>
      <c r="B23" s="261">
        <v>10</v>
      </c>
    </row>
    <row r="24" spans="1:2" x14ac:dyDescent="0.25">
      <c r="A24" s="9" t="s">
        <v>79</v>
      </c>
      <c r="B24" s="261">
        <v>8</v>
      </c>
    </row>
    <row r="25" spans="1:2" x14ac:dyDescent="0.25">
      <c r="A25" s="10" t="s">
        <v>80</v>
      </c>
      <c r="B25" s="261">
        <v>8</v>
      </c>
    </row>
    <row r="26" spans="1:2" x14ac:dyDescent="0.25">
      <c r="A26" s="11">
        <v>8</v>
      </c>
      <c r="B26" s="261">
        <v>8</v>
      </c>
    </row>
    <row r="27" spans="1:2" x14ac:dyDescent="0.25">
      <c r="A27" s="9" t="s">
        <v>87</v>
      </c>
      <c r="B27" s="261">
        <v>4</v>
      </c>
    </row>
    <row r="28" spans="1:2" x14ac:dyDescent="0.25">
      <c r="A28" s="10" t="s">
        <v>88</v>
      </c>
      <c r="B28" s="261">
        <v>4</v>
      </c>
    </row>
    <row r="29" spans="1:2" x14ac:dyDescent="0.25">
      <c r="A29" s="11">
        <v>8</v>
      </c>
      <c r="B29" s="261">
        <v>4</v>
      </c>
    </row>
    <row r="30" spans="1:2" x14ac:dyDescent="0.25">
      <c r="A30" s="9" t="s">
        <v>104</v>
      </c>
      <c r="B30" s="261">
        <v>7</v>
      </c>
    </row>
    <row r="31" spans="1:2" x14ac:dyDescent="0.25">
      <c r="A31" s="10" t="s">
        <v>105</v>
      </c>
      <c r="B31" s="261">
        <v>7</v>
      </c>
    </row>
    <row r="32" spans="1:2" x14ac:dyDescent="0.25">
      <c r="A32" s="11">
        <v>6</v>
      </c>
      <c r="B32" s="261">
        <v>7</v>
      </c>
    </row>
    <row r="33" spans="1:2" x14ac:dyDescent="0.25">
      <c r="A33" s="9" t="s">
        <v>112</v>
      </c>
      <c r="B33" s="261">
        <v>6</v>
      </c>
    </row>
    <row r="34" spans="1:2" x14ac:dyDescent="0.25">
      <c r="A34" s="10" t="s">
        <v>113</v>
      </c>
      <c r="B34" s="261">
        <v>6</v>
      </c>
    </row>
    <row r="35" spans="1:2" x14ac:dyDescent="0.25">
      <c r="A35" s="11">
        <v>6</v>
      </c>
      <c r="B35" s="261">
        <v>6</v>
      </c>
    </row>
    <row r="36" spans="1:2" x14ac:dyDescent="0.25">
      <c r="A36" s="9" t="s">
        <v>116</v>
      </c>
      <c r="B36" s="261">
        <v>2</v>
      </c>
    </row>
    <row r="37" spans="1:2" x14ac:dyDescent="0.25">
      <c r="A37" s="10" t="s">
        <v>117</v>
      </c>
      <c r="B37" s="261">
        <v>2</v>
      </c>
    </row>
    <row r="38" spans="1:2" x14ac:dyDescent="0.25">
      <c r="A38" s="11">
        <v>6</v>
      </c>
      <c r="B38" s="261">
        <v>2</v>
      </c>
    </row>
    <row r="39" spans="1:2" x14ac:dyDescent="0.25">
      <c r="A39" s="9" t="s">
        <v>120</v>
      </c>
      <c r="B39" s="261">
        <v>10</v>
      </c>
    </row>
    <row r="40" spans="1:2" x14ac:dyDescent="0.25">
      <c r="A40" s="10" t="s">
        <v>121</v>
      </c>
      <c r="B40" s="261">
        <v>10</v>
      </c>
    </row>
    <row r="41" spans="1:2" x14ac:dyDescent="0.25">
      <c r="A41" s="11">
        <v>8</v>
      </c>
      <c r="B41" s="261">
        <v>10</v>
      </c>
    </row>
    <row r="42" spans="1:2" x14ac:dyDescent="0.25">
      <c r="A42" s="9" t="s">
        <v>124</v>
      </c>
      <c r="B42" s="261">
        <v>3</v>
      </c>
    </row>
    <row r="43" spans="1:2" x14ac:dyDescent="0.25">
      <c r="A43" s="10" t="s">
        <v>125</v>
      </c>
      <c r="B43" s="261">
        <v>3</v>
      </c>
    </row>
    <row r="44" spans="1:2" x14ac:dyDescent="0.25">
      <c r="A44" s="11">
        <v>8</v>
      </c>
      <c r="B44" s="261">
        <v>3</v>
      </c>
    </row>
    <row r="45" spans="1:2" x14ac:dyDescent="0.25">
      <c r="A45" s="9" t="s">
        <v>128</v>
      </c>
      <c r="B45" s="261">
        <v>6</v>
      </c>
    </row>
    <row r="46" spans="1:2" x14ac:dyDescent="0.25">
      <c r="A46" s="10" t="s">
        <v>129</v>
      </c>
      <c r="B46" s="261">
        <v>6</v>
      </c>
    </row>
    <row r="47" spans="1:2" x14ac:dyDescent="0.25">
      <c r="A47" s="11">
        <v>6</v>
      </c>
      <c r="B47" s="261">
        <v>6</v>
      </c>
    </row>
    <row r="48" spans="1:2" x14ac:dyDescent="0.25">
      <c r="A48" s="9" t="s">
        <v>75</v>
      </c>
      <c r="B48" s="261">
        <v>3</v>
      </c>
    </row>
    <row r="49" spans="1:2" x14ac:dyDescent="0.25">
      <c r="A49" s="10" t="s">
        <v>76</v>
      </c>
      <c r="B49" s="261">
        <v>3</v>
      </c>
    </row>
    <row r="50" spans="1:2" x14ac:dyDescent="0.25">
      <c r="A50" s="11">
        <v>8</v>
      </c>
      <c r="B50" s="261">
        <v>3</v>
      </c>
    </row>
    <row r="51" spans="1:2" x14ac:dyDescent="0.25">
      <c r="A51" s="9" t="s">
        <v>92</v>
      </c>
      <c r="B51" s="261">
        <v>3</v>
      </c>
    </row>
    <row r="52" spans="1:2" x14ac:dyDescent="0.25">
      <c r="A52" s="10" t="s">
        <v>93</v>
      </c>
      <c r="B52" s="261">
        <v>3</v>
      </c>
    </row>
    <row r="53" spans="1:2" x14ac:dyDescent="0.25">
      <c r="A53" s="11">
        <v>8</v>
      </c>
      <c r="B53" s="261">
        <v>3</v>
      </c>
    </row>
    <row r="54" spans="1:2" x14ac:dyDescent="0.25">
      <c r="A54" s="9" t="s">
        <v>96</v>
      </c>
      <c r="B54" s="261">
        <v>3</v>
      </c>
    </row>
    <row r="55" spans="1:2" x14ac:dyDescent="0.25">
      <c r="A55" s="10" t="s">
        <v>97</v>
      </c>
      <c r="B55" s="261">
        <v>3</v>
      </c>
    </row>
    <row r="56" spans="1:2" x14ac:dyDescent="0.25">
      <c r="A56" s="11">
        <v>8</v>
      </c>
      <c r="B56" s="261">
        <v>3</v>
      </c>
    </row>
    <row r="57" spans="1:2" x14ac:dyDescent="0.25">
      <c r="A57" s="9" t="s">
        <v>108</v>
      </c>
      <c r="B57" s="261">
        <v>8</v>
      </c>
    </row>
    <row r="58" spans="1:2" x14ac:dyDescent="0.25">
      <c r="A58" s="10" t="s">
        <v>109</v>
      </c>
      <c r="B58" s="261">
        <v>8</v>
      </c>
    </row>
    <row r="59" spans="1:2" x14ac:dyDescent="0.25">
      <c r="A59" s="11">
        <v>8</v>
      </c>
      <c r="B59" s="261">
        <v>8</v>
      </c>
    </row>
    <row r="60" spans="1:2" x14ac:dyDescent="0.25">
      <c r="A60" s="9" t="s">
        <v>149</v>
      </c>
      <c r="B60" s="261">
        <v>2</v>
      </c>
    </row>
    <row r="61" spans="1:2" x14ac:dyDescent="0.25">
      <c r="A61" s="10" t="s">
        <v>150</v>
      </c>
      <c r="B61" s="261">
        <v>2</v>
      </c>
    </row>
    <row r="62" spans="1:2" x14ac:dyDescent="0.25">
      <c r="A62" s="11">
        <v>3</v>
      </c>
      <c r="B62" s="261">
        <v>2</v>
      </c>
    </row>
    <row r="63" spans="1:2" x14ac:dyDescent="0.25">
      <c r="A63" s="9" t="s">
        <v>137</v>
      </c>
      <c r="B63" s="261">
        <v>2</v>
      </c>
    </row>
    <row r="64" spans="1:2" x14ac:dyDescent="0.25">
      <c r="A64" s="10" t="s">
        <v>138</v>
      </c>
      <c r="B64" s="261">
        <v>2</v>
      </c>
    </row>
    <row r="65" spans="1:2" x14ac:dyDescent="0.25">
      <c r="A65" s="11">
        <v>3</v>
      </c>
      <c r="B65" s="261">
        <v>2</v>
      </c>
    </row>
    <row r="66" spans="1:2" x14ac:dyDescent="0.25">
      <c r="A66" s="9" t="s">
        <v>141</v>
      </c>
      <c r="B66" s="261">
        <v>1</v>
      </c>
    </row>
    <row r="67" spans="1:2" x14ac:dyDescent="0.25">
      <c r="A67" s="10" t="s">
        <v>142</v>
      </c>
      <c r="B67" s="261">
        <v>1</v>
      </c>
    </row>
    <row r="68" spans="1:2" x14ac:dyDescent="0.25">
      <c r="A68" s="11">
        <v>3</v>
      </c>
      <c r="B68" s="261">
        <v>1</v>
      </c>
    </row>
    <row r="69" spans="1:2" x14ac:dyDescent="0.25">
      <c r="A69" s="9" t="s">
        <v>145</v>
      </c>
      <c r="B69" s="261">
        <v>1</v>
      </c>
    </row>
    <row r="70" spans="1:2" x14ac:dyDescent="0.25">
      <c r="A70" s="10" t="s">
        <v>146</v>
      </c>
      <c r="B70" s="261">
        <v>1</v>
      </c>
    </row>
    <row r="71" spans="1:2" x14ac:dyDescent="0.25">
      <c r="A71" s="11">
        <v>3</v>
      </c>
      <c r="B71" s="261">
        <v>1</v>
      </c>
    </row>
    <row r="72" spans="1:2" x14ac:dyDescent="0.25">
      <c r="A72" s="9" t="s">
        <v>184</v>
      </c>
      <c r="B72" s="261">
        <v>2</v>
      </c>
    </row>
    <row r="73" spans="1:2" x14ac:dyDescent="0.25">
      <c r="A73" s="10" t="s">
        <v>185</v>
      </c>
      <c r="B73" s="261">
        <v>2</v>
      </c>
    </row>
    <row r="74" spans="1:2" x14ac:dyDescent="0.25">
      <c r="A74" s="11">
        <v>4</v>
      </c>
      <c r="B74" s="261">
        <v>2</v>
      </c>
    </row>
    <row r="75" spans="1:2" x14ac:dyDescent="0.25">
      <c r="A75" s="9" t="s">
        <v>202</v>
      </c>
      <c r="B75" s="261">
        <v>2</v>
      </c>
    </row>
    <row r="76" spans="1:2" x14ac:dyDescent="0.25">
      <c r="A76" s="10" t="s">
        <v>203</v>
      </c>
      <c r="B76" s="261">
        <v>2</v>
      </c>
    </row>
    <row r="77" spans="1:2" x14ac:dyDescent="0.25">
      <c r="A77" s="11">
        <v>2</v>
      </c>
      <c r="B77" s="261">
        <v>2</v>
      </c>
    </row>
    <row r="78" spans="1:2" x14ac:dyDescent="0.25">
      <c r="A78" s="9" t="s">
        <v>241</v>
      </c>
      <c r="B78" s="261">
        <v>1</v>
      </c>
    </row>
    <row r="79" spans="1:2" x14ac:dyDescent="0.25">
      <c r="A79" s="10" t="s">
        <v>242</v>
      </c>
      <c r="B79" s="261">
        <v>1</v>
      </c>
    </row>
    <row r="80" spans="1:2" x14ac:dyDescent="0.25">
      <c r="A80" s="11">
        <v>3</v>
      </c>
      <c r="B80" s="261">
        <v>1</v>
      </c>
    </row>
    <row r="81" spans="1:2" x14ac:dyDescent="0.25">
      <c r="A81" s="9" t="s">
        <v>51</v>
      </c>
      <c r="B81" s="261">
        <v>2</v>
      </c>
    </row>
    <row r="82" spans="1:2" x14ac:dyDescent="0.25">
      <c r="A82" s="10" t="s">
        <v>52</v>
      </c>
      <c r="B82" s="261">
        <v>2</v>
      </c>
    </row>
    <row r="83" spans="1:2" x14ac:dyDescent="0.25">
      <c r="A83" s="11">
        <v>6</v>
      </c>
      <c r="B83" s="261">
        <v>2</v>
      </c>
    </row>
    <row r="84" spans="1:2" x14ac:dyDescent="0.25">
      <c r="A84" s="9" t="s">
        <v>154</v>
      </c>
      <c r="B84" s="261">
        <v>1</v>
      </c>
    </row>
    <row r="85" spans="1:2" x14ac:dyDescent="0.25">
      <c r="A85" s="10" t="s">
        <v>155</v>
      </c>
      <c r="B85" s="261">
        <v>1</v>
      </c>
    </row>
    <row r="86" spans="1:2" x14ac:dyDescent="0.25">
      <c r="A86" s="11">
        <v>3</v>
      </c>
      <c r="B86" s="261">
        <v>1</v>
      </c>
    </row>
    <row r="87" spans="1:2" x14ac:dyDescent="0.25">
      <c r="A87" s="9" t="s">
        <v>40</v>
      </c>
      <c r="B87" s="261">
        <v>2</v>
      </c>
    </row>
    <row r="88" spans="1:2" x14ac:dyDescent="0.25">
      <c r="A88" s="10" t="s">
        <v>41</v>
      </c>
      <c r="B88" s="261">
        <v>2</v>
      </c>
    </row>
    <row r="89" spans="1:2" x14ac:dyDescent="0.25">
      <c r="A89" s="11">
        <v>8</v>
      </c>
      <c r="B89" s="261">
        <v>2</v>
      </c>
    </row>
    <row r="90" spans="1:2" x14ac:dyDescent="0.25">
      <c r="A90" s="9" t="s">
        <v>100</v>
      </c>
      <c r="B90" s="261">
        <v>1</v>
      </c>
    </row>
    <row r="91" spans="1:2" x14ac:dyDescent="0.25">
      <c r="A91" s="10" t="s">
        <v>101</v>
      </c>
      <c r="B91" s="261">
        <v>1</v>
      </c>
    </row>
    <row r="92" spans="1:2" x14ac:dyDescent="0.25">
      <c r="A92" s="11">
        <v>8</v>
      </c>
      <c r="B92" s="261">
        <v>1</v>
      </c>
    </row>
    <row r="93" spans="1:2" x14ac:dyDescent="0.25">
      <c r="A93" s="9" t="s">
        <v>215</v>
      </c>
      <c r="B93" s="261">
        <v>1</v>
      </c>
    </row>
    <row r="94" spans="1:2" x14ac:dyDescent="0.25">
      <c r="A94" s="10" t="s">
        <v>216</v>
      </c>
      <c r="B94" s="261">
        <v>1</v>
      </c>
    </row>
    <row r="95" spans="1:2" x14ac:dyDescent="0.25">
      <c r="A95" s="11">
        <v>2</v>
      </c>
      <c r="B95" s="261">
        <v>1</v>
      </c>
    </row>
    <row r="96" spans="1:2" x14ac:dyDescent="0.25">
      <c r="A96" s="2" t="s">
        <v>664</v>
      </c>
      <c r="B96" s="261">
        <v>53</v>
      </c>
    </row>
    <row r="97" spans="1:2" x14ac:dyDescent="0.25">
      <c r="A97" s="2" t="s">
        <v>542</v>
      </c>
      <c r="B97" s="261">
        <v>15</v>
      </c>
    </row>
    <row r="98" spans="1:2" x14ac:dyDescent="0.25">
      <c r="A98" s="2" t="s">
        <v>990</v>
      </c>
      <c r="B98" s="261">
        <v>25</v>
      </c>
    </row>
    <row r="99" spans="1:2" x14ac:dyDescent="0.25">
      <c r="A99" s="2" t="s">
        <v>601</v>
      </c>
      <c r="B99" s="261">
        <v>17</v>
      </c>
    </row>
    <row r="100" spans="1:2" x14ac:dyDescent="0.25">
      <c r="A100" s="2" t="s">
        <v>469</v>
      </c>
      <c r="B100" s="261">
        <v>65</v>
      </c>
    </row>
    <row r="101" spans="1:2" x14ac:dyDescent="0.25">
      <c r="A101" s="9" t="s">
        <v>470</v>
      </c>
      <c r="B101" s="261">
        <v>5</v>
      </c>
    </row>
    <row r="102" spans="1:2" x14ac:dyDescent="0.25">
      <c r="A102" s="10" t="s">
        <v>471</v>
      </c>
      <c r="B102" s="261">
        <v>5</v>
      </c>
    </row>
    <row r="103" spans="1:2" x14ac:dyDescent="0.25">
      <c r="A103" s="11">
        <v>5</v>
      </c>
      <c r="B103" s="261">
        <v>5</v>
      </c>
    </row>
    <row r="104" spans="1:2" x14ac:dyDescent="0.25">
      <c r="A104" s="9" t="s">
        <v>475</v>
      </c>
      <c r="B104" s="261">
        <v>5</v>
      </c>
    </row>
    <row r="105" spans="1:2" x14ac:dyDescent="0.25">
      <c r="A105" s="10" t="s">
        <v>476</v>
      </c>
      <c r="B105" s="261">
        <v>5</v>
      </c>
    </row>
    <row r="106" spans="1:2" x14ac:dyDescent="0.25">
      <c r="A106" s="11">
        <v>5</v>
      </c>
      <c r="B106" s="261">
        <v>5</v>
      </c>
    </row>
    <row r="107" spans="1:2" x14ac:dyDescent="0.25">
      <c r="A107" s="9" t="s">
        <v>480</v>
      </c>
      <c r="B107" s="261">
        <v>5</v>
      </c>
    </row>
    <row r="108" spans="1:2" x14ac:dyDescent="0.25">
      <c r="A108" s="10" t="s">
        <v>481</v>
      </c>
      <c r="B108" s="261">
        <v>5</v>
      </c>
    </row>
    <row r="109" spans="1:2" x14ac:dyDescent="0.25">
      <c r="A109" s="11">
        <v>5</v>
      </c>
      <c r="B109" s="261">
        <v>5</v>
      </c>
    </row>
    <row r="110" spans="1:2" x14ac:dyDescent="0.25">
      <c r="A110" s="9" t="s">
        <v>484</v>
      </c>
      <c r="B110" s="261">
        <v>5</v>
      </c>
    </row>
    <row r="111" spans="1:2" x14ac:dyDescent="0.25">
      <c r="A111" s="10" t="s">
        <v>485</v>
      </c>
      <c r="B111" s="261">
        <v>5</v>
      </c>
    </row>
    <row r="112" spans="1:2" x14ac:dyDescent="0.25">
      <c r="A112" s="11">
        <v>5</v>
      </c>
      <c r="B112" s="261">
        <v>5</v>
      </c>
    </row>
    <row r="113" spans="1:2" x14ac:dyDescent="0.25">
      <c r="A113" s="9" t="s">
        <v>489</v>
      </c>
      <c r="B113" s="261">
        <v>5</v>
      </c>
    </row>
    <row r="114" spans="1:2" x14ac:dyDescent="0.25">
      <c r="A114" s="10" t="s">
        <v>490</v>
      </c>
      <c r="B114" s="261">
        <v>5</v>
      </c>
    </row>
    <row r="115" spans="1:2" x14ac:dyDescent="0.25">
      <c r="A115" s="11">
        <v>5</v>
      </c>
      <c r="B115" s="261">
        <v>5</v>
      </c>
    </row>
    <row r="116" spans="1:2" x14ac:dyDescent="0.25">
      <c r="A116" s="9" t="s">
        <v>493</v>
      </c>
      <c r="B116" s="261">
        <v>5</v>
      </c>
    </row>
    <row r="117" spans="1:2" x14ac:dyDescent="0.25">
      <c r="A117" s="10" t="s">
        <v>494</v>
      </c>
      <c r="B117" s="261">
        <v>5</v>
      </c>
    </row>
    <row r="118" spans="1:2" x14ac:dyDescent="0.25">
      <c r="A118" s="11">
        <v>5</v>
      </c>
      <c r="B118" s="261">
        <v>5</v>
      </c>
    </row>
    <row r="119" spans="1:2" x14ac:dyDescent="0.25">
      <c r="A119" s="9" t="s">
        <v>497</v>
      </c>
      <c r="B119" s="261">
        <v>1</v>
      </c>
    </row>
    <row r="120" spans="1:2" x14ac:dyDescent="0.25">
      <c r="A120" s="10" t="s">
        <v>498</v>
      </c>
      <c r="B120" s="261">
        <v>1</v>
      </c>
    </row>
    <row r="121" spans="1:2" x14ac:dyDescent="0.25">
      <c r="A121" s="11"/>
      <c r="B121" s="261">
        <v>1</v>
      </c>
    </row>
    <row r="122" spans="1:2" x14ac:dyDescent="0.25">
      <c r="A122" s="9" t="s">
        <v>501</v>
      </c>
      <c r="B122" s="261">
        <v>6</v>
      </c>
    </row>
    <row r="123" spans="1:2" x14ac:dyDescent="0.25">
      <c r="A123" s="10" t="s">
        <v>502</v>
      </c>
      <c r="B123" s="261">
        <v>6</v>
      </c>
    </row>
    <row r="124" spans="1:2" x14ac:dyDescent="0.25">
      <c r="A124" s="11"/>
      <c r="B124" s="261">
        <v>6</v>
      </c>
    </row>
    <row r="125" spans="1:2" x14ac:dyDescent="0.25">
      <c r="A125" s="9" t="s">
        <v>505</v>
      </c>
      <c r="B125" s="261">
        <v>13</v>
      </c>
    </row>
    <row r="126" spans="1:2" x14ac:dyDescent="0.25">
      <c r="A126" s="10" t="s">
        <v>506</v>
      </c>
      <c r="B126" s="261">
        <v>13</v>
      </c>
    </row>
    <row r="127" spans="1:2" x14ac:dyDescent="0.25">
      <c r="A127" s="11"/>
      <c r="B127" s="261">
        <v>13</v>
      </c>
    </row>
    <row r="128" spans="1:2" x14ac:dyDescent="0.25">
      <c r="A128" s="9" t="s">
        <v>509</v>
      </c>
      <c r="B128" s="261">
        <v>5</v>
      </c>
    </row>
    <row r="129" spans="1:2" x14ac:dyDescent="0.25">
      <c r="A129" s="10" t="s">
        <v>510</v>
      </c>
      <c r="B129" s="261">
        <v>5</v>
      </c>
    </row>
    <row r="130" spans="1:2" x14ac:dyDescent="0.25">
      <c r="A130" s="11">
        <v>5</v>
      </c>
      <c r="B130" s="261">
        <v>5</v>
      </c>
    </row>
    <row r="131" spans="1:2" x14ac:dyDescent="0.25">
      <c r="A131" s="9" t="s">
        <v>1157</v>
      </c>
      <c r="B131" s="261">
        <v>5</v>
      </c>
    </row>
    <row r="132" spans="1:2" x14ac:dyDescent="0.25">
      <c r="A132" s="10" t="s">
        <v>1158</v>
      </c>
      <c r="B132" s="261">
        <v>5</v>
      </c>
    </row>
    <row r="133" spans="1:2" x14ac:dyDescent="0.25">
      <c r="A133" s="11">
        <v>5</v>
      </c>
      <c r="B133" s="261">
        <v>5</v>
      </c>
    </row>
    <row r="134" spans="1:2" x14ac:dyDescent="0.25">
      <c r="A134" s="9" t="s">
        <v>1161</v>
      </c>
      <c r="B134" s="261">
        <v>5</v>
      </c>
    </row>
    <row r="135" spans="1:2" x14ac:dyDescent="0.25">
      <c r="A135" s="10" t="s">
        <v>1162</v>
      </c>
      <c r="B135" s="261">
        <v>5</v>
      </c>
    </row>
    <row r="136" spans="1:2" x14ac:dyDescent="0.25">
      <c r="A136" s="11">
        <v>6</v>
      </c>
      <c r="B136" s="261">
        <v>5</v>
      </c>
    </row>
    <row r="137" spans="1:2" x14ac:dyDescent="0.25">
      <c r="A137" s="2" t="s">
        <v>513</v>
      </c>
      <c r="B137" s="261">
        <v>21</v>
      </c>
    </row>
    <row r="138" spans="1:2" x14ac:dyDescent="0.25">
      <c r="A138" s="9" t="s">
        <v>1071</v>
      </c>
      <c r="B138" s="261">
        <v>2</v>
      </c>
    </row>
    <row r="139" spans="1:2" x14ac:dyDescent="0.25">
      <c r="A139" s="10" t="s">
        <v>529</v>
      </c>
      <c r="B139" s="261">
        <v>2</v>
      </c>
    </row>
    <row r="140" spans="1:2" x14ac:dyDescent="0.25">
      <c r="A140" s="11"/>
      <c r="B140" s="261">
        <v>2</v>
      </c>
    </row>
    <row r="141" spans="1:2" x14ac:dyDescent="0.25">
      <c r="A141" s="9" t="s">
        <v>519</v>
      </c>
      <c r="B141" s="261">
        <v>9</v>
      </c>
    </row>
    <row r="142" spans="1:2" x14ac:dyDescent="0.25">
      <c r="A142" s="10" t="s">
        <v>520</v>
      </c>
      <c r="B142" s="261">
        <v>9</v>
      </c>
    </row>
    <row r="143" spans="1:2" x14ac:dyDescent="0.25">
      <c r="A143" s="11"/>
      <c r="B143" s="261">
        <v>9</v>
      </c>
    </row>
    <row r="144" spans="1:2" x14ac:dyDescent="0.25">
      <c r="A144" s="9" t="s">
        <v>524</v>
      </c>
      <c r="B144" s="261">
        <v>8</v>
      </c>
    </row>
    <row r="145" spans="1:2" x14ac:dyDescent="0.25">
      <c r="A145" s="10" t="s">
        <v>525</v>
      </c>
      <c r="B145" s="261">
        <v>8</v>
      </c>
    </row>
    <row r="146" spans="1:2" x14ac:dyDescent="0.25">
      <c r="A146" s="11"/>
      <c r="B146" s="261">
        <v>8</v>
      </c>
    </row>
    <row r="147" spans="1:2" x14ac:dyDescent="0.25">
      <c r="A147" s="9" t="s">
        <v>1069</v>
      </c>
      <c r="B147" s="261">
        <v>1</v>
      </c>
    </row>
    <row r="148" spans="1:2" x14ac:dyDescent="0.25">
      <c r="A148" s="10" t="s">
        <v>525</v>
      </c>
      <c r="B148" s="261">
        <v>1</v>
      </c>
    </row>
    <row r="149" spans="1:2" x14ac:dyDescent="0.25">
      <c r="A149" s="11"/>
      <c r="B149" s="261">
        <v>1</v>
      </c>
    </row>
    <row r="150" spans="1:2" x14ac:dyDescent="0.25">
      <c r="A150" s="9" t="s">
        <v>514</v>
      </c>
      <c r="B150" s="261">
        <v>1</v>
      </c>
    </row>
    <row r="151" spans="1:2" x14ac:dyDescent="0.25">
      <c r="A151" s="10" t="s">
        <v>515</v>
      </c>
      <c r="B151" s="261">
        <v>1</v>
      </c>
    </row>
    <row r="152" spans="1:2" x14ac:dyDescent="0.25">
      <c r="A152" s="11"/>
      <c r="B152" s="261">
        <v>1</v>
      </c>
    </row>
    <row r="153" spans="1:2" x14ac:dyDescent="0.25">
      <c r="A153" s="2" t="s">
        <v>440</v>
      </c>
      <c r="B153" s="261">
        <v>36</v>
      </c>
    </row>
    <row r="154" spans="1:2" x14ac:dyDescent="0.25">
      <c r="A154" s="9" t="s">
        <v>445</v>
      </c>
      <c r="B154" s="261">
        <v>12</v>
      </c>
    </row>
    <row r="155" spans="1:2" x14ac:dyDescent="0.25">
      <c r="A155" s="10" t="s">
        <v>446</v>
      </c>
      <c r="B155" s="261">
        <v>12</v>
      </c>
    </row>
    <row r="156" spans="1:2" x14ac:dyDescent="0.25">
      <c r="A156" s="11"/>
      <c r="B156" s="261">
        <v>12</v>
      </c>
    </row>
    <row r="157" spans="1:2" x14ac:dyDescent="0.25">
      <c r="A157" s="9" t="s">
        <v>1097</v>
      </c>
      <c r="B157" s="261">
        <v>4</v>
      </c>
    </row>
    <row r="158" spans="1:2" x14ac:dyDescent="0.25">
      <c r="A158" s="10" t="s">
        <v>1094</v>
      </c>
      <c r="B158" s="261">
        <v>4</v>
      </c>
    </row>
    <row r="159" spans="1:2" x14ac:dyDescent="0.25">
      <c r="A159" s="11"/>
      <c r="B159" s="261">
        <v>4</v>
      </c>
    </row>
    <row r="160" spans="1:2" x14ac:dyDescent="0.25">
      <c r="A160" s="9" t="s">
        <v>461</v>
      </c>
      <c r="B160" s="261">
        <v>6</v>
      </c>
    </row>
    <row r="161" spans="1:2" x14ac:dyDescent="0.25">
      <c r="A161" s="10" t="s">
        <v>462</v>
      </c>
      <c r="B161" s="261">
        <v>6</v>
      </c>
    </row>
    <row r="162" spans="1:2" x14ac:dyDescent="0.25">
      <c r="A162" s="11"/>
      <c r="B162" s="261">
        <v>6</v>
      </c>
    </row>
    <row r="163" spans="1:2" x14ac:dyDescent="0.25">
      <c r="A163" s="9" t="s">
        <v>465</v>
      </c>
      <c r="B163" s="261">
        <v>8</v>
      </c>
    </row>
    <row r="164" spans="1:2" x14ac:dyDescent="0.25">
      <c r="A164" s="10" t="s">
        <v>466</v>
      </c>
      <c r="B164" s="261">
        <v>8</v>
      </c>
    </row>
    <row r="165" spans="1:2" x14ac:dyDescent="0.25">
      <c r="A165" s="11"/>
      <c r="B165" s="261">
        <v>8</v>
      </c>
    </row>
    <row r="166" spans="1:2" x14ac:dyDescent="0.25">
      <c r="A166" s="9" t="s">
        <v>449</v>
      </c>
      <c r="B166" s="261">
        <v>5</v>
      </c>
    </row>
    <row r="167" spans="1:2" x14ac:dyDescent="0.25">
      <c r="A167" s="10" t="s">
        <v>450</v>
      </c>
      <c r="B167" s="261">
        <v>5</v>
      </c>
    </row>
    <row r="168" spans="1:2" x14ac:dyDescent="0.25">
      <c r="A168" s="11"/>
      <c r="B168" s="261">
        <v>5</v>
      </c>
    </row>
    <row r="169" spans="1:2" x14ac:dyDescent="0.25">
      <c r="A169" s="9" t="s">
        <v>453</v>
      </c>
      <c r="B169" s="261">
        <v>1</v>
      </c>
    </row>
    <row r="170" spans="1:2" x14ac:dyDescent="0.25">
      <c r="A170" s="10" t="s">
        <v>454</v>
      </c>
      <c r="B170" s="261">
        <v>1</v>
      </c>
    </row>
    <row r="171" spans="1:2" x14ac:dyDescent="0.25">
      <c r="A171" s="11">
        <v>3</v>
      </c>
      <c r="B171" s="261">
        <v>1</v>
      </c>
    </row>
    <row r="172" spans="1:2" x14ac:dyDescent="0.25">
      <c r="A172" s="2" t="s">
        <v>250</v>
      </c>
      <c r="B172" s="261">
        <v>7</v>
      </c>
    </row>
    <row r="173" spans="1:2" x14ac:dyDescent="0.25">
      <c r="A173" s="9" t="s">
        <v>268</v>
      </c>
      <c r="B173" s="261">
        <v>7</v>
      </c>
    </row>
    <row r="174" spans="1:2" x14ac:dyDescent="0.25">
      <c r="A174" s="10" t="s">
        <v>269</v>
      </c>
      <c r="B174" s="261">
        <v>7</v>
      </c>
    </row>
    <row r="175" spans="1:2" x14ac:dyDescent="0.25">
      <c r="A175" s="11"/>
      <c r="B175" s="261">
        <v>7</v>
      </c>
    </row>
    <row r="176" spans="1:2" x14ac:dyDescent="0.25">
      <c r="A176" s="2" t="s">
        <v>1209</v>
      </c>
      <c r="B176" s="261">
        <v>5</v>
      </c>
    </row>
    <row r="177" spans="1:2" x14ac:dyDescent="0.25">
      <c r="A177" s="9" t="s">
        <v>2210</v>
      </c>
      <c r="B177" s="261">
        <v>2</v>
      </c>
    </row>
    <row r="178" spans="1:2" x14ac:dyDescent="0.25">
      <c r="A178" s="10" t="s">
        <v>2737</v>
      </c>
      <c r="B178" s="261">
        <v>2</v>
      </c>
    </row>
    <row r="179" spans="1:2" x14ac:dyDescent="0.25">
      <c r="A179" s="11" t="s">
        <v>2223</v>
      </c>
      <c r="B179" s="261">
        <v>2</v>
      </c>
    </row>
    <row r="180" spans="1:2" x14ac:dyDescent="0.25">
      <c r="A180" s="9" t="s">
        <v>2734</v>
      </c>
      <c r="B180" s="261">
        <v>3</v>
      </c>
    </row>
    <row r="181" spans="1:2" x14ac:dyDescent="0.25">
      <c r="A181" s="10" t="s">
        <v>2735</v>
      </c>
      <c r="B181" s="261">
        <v>3</v>
      </c>
    </row>
    <row r="182" spans="1:2" x14ac:dyDescent="0.25">
      <c r="A182" s="11" t="s">
        <v>2223</v>
      </c>
      <c r="B182" s="261">
        <v>3</v>
      </c>
    </row>
    <row r="183" spans="1:2" x14ac:dyDescent="0.25">
      <c r="A183" s="2" t="s">
        <v>2221</v>
      </c>
      <c r="B183" s="261"/>
    </row>
    <row r="184" spans="1:2" x14ac:dyDescent="0.25">
      <c r="A184" s="9" t="s">
        <v>2221</v>
      </c>
      <c r="B184" s="261"/>
    </row>
    <row r="185" spans="1:2" x14ac:dyDescent="0.25">
      <c r="A185" s="10" t="s">
        <v>2221</v>
      </c>
      <c r="B185" s="261"/>
    </row>
    <row r="186" spans="1:2" x14ac:dyDescent="0.25">
      <c r="A186" s="11" t="s">
        <v>2221</v>
      </c>
      <c r="B186" s="261"/>
    </row>
    <row r="187" spans="1:2" x14ac:dyDescent="0.25">
      <c r="A187" s="2" t="s">
        <v>2223</v>
      </c>
      <c r="B187" s="261"/>
    </row>
    <row r="188" spans="1:2" x14ac:dyDescent="0.25">
      <c r="A188" s="9" t="s">
        <v>2221</v>
      </c>
      <c r="B188" s="261"/>
    </row>
    <row r="189" spans="1:2" x14ac:dyDescent="0.25">
      <c r="A189" s="10" t="s">
        <v>2223</v>
      </c>
      <c r="B189" s="261"/>
    </row>
    <row r="190" spans="1:2" x14ac:dyDescent="0.25">
      <c r="A190" s="11" t="s">
        <v>2223</v>
      </c>
      <c r="B190" s="261"/>
    </row>
    <row r="191" spans="1:2" x14ac:dyDescent="0.25">
      <c r="A191" s="2" t="s">
        <v>276</v>
      </c>
      <c r="B191" s="261">
        <v>6</v>
      </c>
    </row>
    <row r="192" spans="1:2" x14ac:dyDescent="0.25">
      <c r="A192" s="9" t="s">
        <v>328</v>
      </c>
      <c r="B192" s="261">
        <v>1</v>
      </c>
    </row>
    <row r="193" spans="1:2" x14ac:dyDescent="0.25">
      <c r="A193" s="10" t="s">
        <v>329</v>
      </c>
      <c r="B193" s="261">
        <v>1</v>
      </c>
    </row>
    <row r="194" spans="1:2" x14ac:dyDescent="0.25">
      <c r="A194" s="11"/>
      <c r="B194" s="261">
        <v>1</v>
      </c>
    </row>
    <row r="195" spans="1:2" x14ac:dyDescent="0.25">
      <c r="A195" s="9" t="s">
        <v>281</v>
      </c>
      <c r="B195" s="261">
        <v>1</v>
      </c>
    </row>
    <row r="196" spans="1:2" x14ac:dyDescent="0.25">
      <c r="A196" s="10" t="s">
        <v>282</v>
      </c>
      <c r="B196" s="261">
        <v>1</v>
      </c>
    </row>
    <row r="197" spans="1:2" x14ac:dyDescent="0.25">
      <c r="A197" s="11"/>
      <c r="B197" s="261">
        <v>1</v>
      </c>
    </row>
    <row r="198" spans="1:2" x14ac:dyDescent="0.25">
      <c r="A198" s="9" t="s">
        <v>290</v>
      </c>
      <c r="B198" s="261">
        <v>1</v>
      </c>
    </row>
    <row r="199" spans="1:2" x14ac:dyDescent="0.25">
      <c r="A199" s="10" t="s">
        <v>291</v>
      </c>
      <c r="B199" s="261">
        <v>1</v>
      </c>
    </row>
    <row r="200" spans="1:2" x14ac:dyDescent="0.25">
      <c r="A200" s="11"/>
      <c r="B200" s="261">
        <v>1</v>
      </c>
    </row>
    <row r="201" spans="1:2" x14ac:dyDescent="0.25">
      <c r="A201" s="9" t="s">
        <v>420</v>
      </c>
      <c r="B201" s="261">
        <v>1</v>
      </c>
    </row>
    <row r="202" spans="1:2" x14ac:dyDescent="0.25">
      <c r="A202" s="10" t="s">
        <v>421</v>
      </c>
      <c r="B202" s="261">
        <v>1</v>
      </c>
    </row>
    <row r="203" spans="1:2" x14ac:dyDescent="0.25">
      <c r="A203" s="11"/>
      <c r="B203" s="261">
        <v>1</v>
      </c>
    </row>
    <row r="204" spans="1:2" x14ac:dyDescent="0.25">
      <c r="A204" s="9" t="s">
        <v>436</v>
      </c>
      <c r="B204" s="261">
        <v>1</v>
      </c>
    </row>
    <row r="205" spans="1:2" x14ac:dyDescent="0.25">
      <c r="A205" s="10" t="s">
        <v>437</v>
      </c>
      <c r="B205" s="261">
        <v>1</v>
      </c>
    </row>
    <row r="206" spans="1:2" x14ac:dyDescent="0.25">
      <c r="A206" s="11"/>
      <c r="B206" s="261">
        <v>1</v>
      </c>
    </row>
    <row r="207" spans="1:2" x14ac:dyDescent="0.25">
      <c r="A207" s="9" t="s">
        <v>820</v>
      </c>
      <c r="B207" s="261">
        <v>1</v>
      </c>
    </row>
    <row r="208" spans="1:2" x14ac:dyDescent="0.25">
      <c r="A208" s="10" t="s">
        <v>325</v>
      </c>
      <c r="B208" s="261">
        <v>1</v>
      </c>
    </row>
    <row r="209" spans="1:2" x14ac:dyDescent="0.25">
      <c r="A209" s="11"/>
      <c r="B209" s="261">
        <v>1</v>
      </c>
    </row>
    <row r="210" spans="1:2" x14ac:dyDescent="0.25">
      <c r="A210" s="2" t="s">
        <v>1769</v>
      </c>
      <c r="B210" s="261">
        <v>2</v>
      </c>
    </row>
    <row r="211" spans="1:2" x14ac:dyDescent="0.25">
      <c r="A211" s="9" t="s">
        <v>2714</v>
      </c>
      <c r="B211" s="261">
        <v>1</v>
      </c>
    </row>
    <row r="212" spans="1:2" x14ac:dyDescent="0.25">
      <c r="A212" s="10" t="s">
        <v>2716</v>
      </c>
      <c r="B212" s="261">
        <v>1</v>
      </c>
    </row>
    <row r="213" spans="1:2" x14ac:dyDescent="0.25">
      <c r="A213" s="11" t="s">
        <v>2223</v>
      </c>
      <c r="B213" s="261">
        <v>1</v>
      </c>
    </row>
    <row r="214" spans="1:2" x14ac:dyDescent="0.25">
      <c r="A214" s="9" t="s">
        <v>2715</v>
      </c>
      <c r="B214" s="261">
        <v>1</v>
      </c>
    </row>
    <row r="215" spans="1:2" x14ac:dyDescent="0.25">
      <c r="A215" s="10" t="s">
        <v>2717</v>
      </c>
      <c r="B215" s="261">
        <v>1</v>
      </c>
    </row>
    <row r="216" spans="1:2" x14ac:dyDescent="0.25">
      <c r="A216" s="11" t="s">
        <v>2223</v>
      </c>
      <c r="B216" s="261">
        <v>1</v>
      </c>
    </row>
    <row r="217" spans="1:2" x14ac:dyDescent="0.25">
      <c r="A217" s="2" t="s">
        <v>934</v>
      </c>
      <c r="B217" s="261">
        <v>1</v>
      </c>
    </row>
    <row r="218" spans="1:2" x14ac:dyDescent="0.25">
      <c r="A218" s="9" t="s">
        <v>935</v>
      </c>
      <c r="B218" s="261">
        <v>1</v>
      </c>
    </row>
    <row r="219" spans="1:2" x14ac:dyDescent="0.25">
      <c r="A219" s="10" t="s">
        <v>936</v>
      </c>
      <c r="B219" s="261">
        <v>1</v>
      </c>
    </row>
    <row r="220" spans="1:2" x14ac:dyDescent="0.25">
      <c r="A220" s="11"/>
      <c r="B220" s="261">
        <v>1</v>
      </c>
    </row>
    <row r="221" spans="1:2" x14ac:dyDescent="0.25">
      <c r="A221" s="2" t="s">
        <v>3034</v>
      </c>
      <c r="B221" s="261">
        <v>1</v>
      </c>
    </row>
    <row r="222" spans="1:2" x14ac:dyDescent="0.25">
      <c r="A222" s="9" t="s">
        <v>1161</v>
      </c>
      <c r="B222" s="261">
        <v>1</v>
      </c>
    </row>
    <row r="223" spans="1:2" x14ac:dyDescent="0.25">
      <c r="A223" s="10" t="s">
        <v>1162</v>
      </c>
      <c r="B223" s="261">
        <v>1</v>
      </c>
    </row>
    <row r="224" spans="1:2" x14ac:dyDescent="0.25">
      <c r="A224" s="11">
        <v>6</v>
      </c>
      <c r="B224" s="261">
        <v>1</v>
      </c>
    </row>
    <row r="225" spans="1:2" x14ac:dyDescent="0.25">
      <c r="A225" s="2" t="s">
        <v>2222</v>
      </c>
      <c r="B225" s="261">
        <v>381</v>
      </c>
    </row>
  </sheetData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5D28F-5314-433D-BB01-150BA1579A82}">
  <dimension ref="A1:C70"/>
  <sheetViews>
    <sheetView workbookViewId="0">
      <selection activeCell="B24" sqref="A2:B24"/>
    </sheetView>
  </sheetViews>
  <sheetFormatPr defaultRowHeight="15" x14ac:dyDescent="0.25"/>
  <cols>
    <col min="1" max="1" width="20.28515625" customWidth="1"/>
    <col min="2" max="2" width="72.7109375" bestFit="1" customWidth="1"/>
    <col min="3" max="3" width="17.28515625" customWidth="1"/>
  </cols>
  <sheetData>
    <row r="1" spans="1:3" x14ac:dyDescent="0.25">
      <c r="A1" t="s">
        <v>2703</v>
      </c>
      <c r="B1" t="s">
        <v>2704</v>
      </c>
      <c r="C1" t="s">
        <v>2705</v>
      </c>
    </row>
    <row r="2" spans="1:3" x14ac:dyDescent="0.25">
      <c r="A2" t="s">
        <v>105</v>
      </c>
      <c r="B2" t="s">
        <v>106</v>
      </c>
      <c r="C2">
        <v>0</v>
      </c>
    </row>
    <row r="3" spans="1:3" x14ac:dyDescent="0.25">
      <c r="A3" t="s">
        <v>56</v>
      </c>
      <c r="B3" t="s">
        <v>57</v>
      </c>
      <c r="C3">
        <v>0</v>
      </c>
    </row>
    <row r="4" spans="1:3" hidden="1" x14ac:dyDescent="0.25">
      <c r="A4" t="s">
        <v>64</v>
      </c>
      <c r="B4" t="s">
        <v>65</v>
      </c>
      <c r="C4">
        <v>7</v>
      </c>
    </row>
    <row r="5" spans="1:3" hidden="1" x14ac:dyDescent="0.25">
      <c r="A5" t="s">
        <v>68</v>
      </c>
      <c r="B5" t="s">
        <v>69</v>
      </c>
      <c r="C5">
        <v>2</v>
      </c>
    </row>
    <row r="6" spans="1:3" hidden="1" x14ac:dyDescent="0.25">
      <c r="A6" t="s">
        <v>80</v>
      </c>
      <c r="B6" t="s">
        <v>81</v>
      </c>
      <c r="C6">
        <v>2</v>
      </c>
    </row>
    <row r="7" spans="1:3" hidden="1" x14ac:dyDescent="0.25">
      <c r="A7" t="s">
        <v>121</v>
      </c>
      <c r="B7" t="s">
        <v>122</v>
      </c>
      <c r="C7">
        <v>4</v>
      </c>
    </row>
    <row r="8" spans="1:3" x14ac:dyDescent="0.25">
      <c r="A8" t="s">
        <v>129</v>
      </c>
      <c r="B8" t="s">
        <v>130</v>
      </c>
      <c r="C8">
        <v>0</v>
      </c>
    </row>
    <row r="9" spans="1:3" hidden="1" x14ac:dyDescent="0.25">
      <c r="A9" t="s">
        <v>710</v>
      </c>
      <c r="B9" t="s">
        <v>711</v>
      </c>
      <c r="C9" t="s">
        <v>1838</v>
      </c>
    </row>
    <row r="10" spans="1:3" hidden="1" x14ac:dyDescent="0.25">
      <c r="A10" t="s">
        <v>678</v>
      </c>
      <c r="B10" t="s">
        <v>679</v>
      </c>
      <c r="C10" t="s">
        <v>1838</v>
      </c>
    </row>
    <row r="11" spans="1:3" hidden="1" x14ac:dyDescent="0.25">
      <c r="A11" t="s">
        <v>125</v>
      </c>
      <c r="B11" t="s">
        <v>126</v>
      </c>
      <c r="C11">
        <v>6</v>
      </c>
    </row>
    <row r="12" spans="1:3" hidden="1" x14ac:dyDescent="0.25">
      <c r="A12" t="s">
        <v>670</v>
      </c>
      <c r="B12" t="s">
        <v>671</v>
      </c>
      <c r="C12" t="s">
        <v>1838</v>
      </c>
    </row>
    <row r="13" spans="1:3" hidden="1" x14ac:dyDescent="0.25">
      <c r="A13" t="s">
        <v>686</v>
      </c>
      <c r="B13" t="s">
        <v>687</v>
      </c>
      <c r="C13" t="s">
        <v>1838</v>
      </c>
    </row>
    <row r="14" spans="1:3" hidden="1" x14ac:dyDescent="0.25">
      <c r="A14" t="s">
        <v>1121</v>
      </c>
      <c r="B14" t="s">
        <v>1122</v>
      </c>
      <c r="C14">
        <v>1</v>
      </c>
    </row>
    <row r="15" spans="1:3" hidden="1" x14ac:dyDescent="0.25">
      <c r="A15" t="s">
        <v>1134</v>
      </c>
      <c r="B15" t="s">
        <v>1135</v>
      </c>
      <c r="C15">
        <v>1</v>
      </c>
    </row>
    <row r="16" spans="1:3" hidden="1" x14ac:dyDescent="0.25">
      <c r="A16" t="s">
        <v>558</v>
      </c>
      <c r="B16" t="s">
        <v>559</v>
      </c>
      <c r="C16" t="s">
        <v>1838</v>
      </c>
    </row>
    <row r="17" spans="1:3" hidden="1" x14ac:dyDescent="0.25">
      <c r="A17" t="s">
        <v>742</v>
      </c>
      <c r="B17" t="s">
        <v>743</v>
      </c>
      <c r="C17" t="s">
        <v>1838</v>
      </c>
    </row>
    <row r="18" spans="1:3" hidden="1" x14ac:dyDescent="0.25">
      <c r="A18" t="s">
        <v>34</v>
      </c>
      <c r="B18" t="s">
        <v>35</v>
      </c>
      <c r="C18">
        <v>5</v>
      </c>
    </row>
    <row r="19" spans="1:3" hidden="1" x14ac:dyDescent="0.25">
      <c r="A19" t="s">
        <v>47</v>
      </c>
      <c r="B19" t="s">
        <v>48</v>
      </c>
      <c r="C19">
        <v>3</v>
      </c>
    </row>
    <row r="20" spans="1:3" hidden="1" x14ac:dyDescent="0.25">
      <c r="A20" t="s">
        <v>113</v>
      </c>
      <c r="B20" t="s">
        <v>114</v>
      </c>
      <c r="C20">
        <v>2</v>
      </c>
    </row>
    <row r="21" spans="1:3" hidden="1" x14ac:dyDescent="0.25">
      <c r="A21" t="s">
        <v>60</v>
      </c>
      <c r="B21" t="s">
        <v>61</v>
      </c>
      <c r="C21">
        <v>7</v>
      </c>
    </row>
    <row r="22" spans="1:3" hidden="1" x14ac:dyDescent="0.25">
      <c r="A22" t="s">
        <v>476</v>
      </c>
      <c r="B22" t="s">
        <v>477</v>
      </c>
      <c r="C22">
        <v>3</v>
      </c>
    </row>
    <row r="23" spans="1:3" hidden="1" x14ac:dyDescent="0.25">
      <c r="A23" t="s">
        <v>481</v>
      </c>
      <c r="B23" t="s">
        <v>482</v>
      </c>
      <c r="C23">
        <v>1</v>
      </c>
    </row>
    <row r="24" spans="1:3" x14ac:dyDescent="0.25">
      <c r="A24" t="s">
        <v>485</v>
      </c>
      <c r="B24" t="s">
        <v>486</v>
      </c>
      <c r="C24">
        <v>0</v>
      </c>
    </row>
    <row r="25" spans="1:3" hidden="1" x14ac:dyDescent="0.25">
      <c r="A25" t="s">
        <v>490</v>
      </c>
      <c r="B25" t="s">
        <v>491</v>
      </c>
      <c r="C25">
        <v>1</v>
      </c>
    </row>
    <row r="26" spans="1:3" hidden="1" x14ac:dyDescent="0.25">
      <c r="A26" t="s">
        <v>498</v>
      </c>
      <c r="B26" t="s">
        <v>499</v>
      </c>
      <c r="C26" t="s">
        <v>1838</v>
      </c>
    </row>
    <row r="27" spans="1:3" hidden="1" x14ac:dyDescent="0.25">
      <c r="A27" t="s">
        <v>506</v>
      </c>
      <c r="B27" t="s">
        <v>507</v>
      </c>
      <c r="C27" t="s">
        <v>1838</v>
      </c>
    </row>
    <row r="28" spans="1:3" hidden="1" x14ac:dyDescent="0.25">
      <c r="A28" t="s">
        <v>1162</v>
      </c>
      <c r="B28" t="s">
        <v>1163</v>
      </c>
      <c r="C28">
        <v>3</v>
      </c>
    </row>
    <row r="29" spans="1:3" hidden="1" x14ac:dyDescent="0.25">
      <c r="A29" t="s">
        <v>510</v>
      </c>
      <c r="B29" t="s">
        <v>511</v>
      </c>
      <c r="C29">
        <v>1</v>
      </c>
    </row>
    <row r="30" spans="1:3" hidden="1" x14ac:dyDescent="0.25">
      <c r="A30" t="s">
        <v>1036</v>
      </c>
      <c r="B30" t="s">
        <v>1037</v>
      </c>
      <c r="C30">
        <v>4</v>
      </c>
    </row>
    <row r="31" spans="1:3" hidden="1" x14ac:dyDescent="0.25">
      <c r="A31" t="s">
        <v>1040</v>
      </c>
      <c r="B31" t="s">
        <v>1041</v>
      </c>
      <c r="C31">
        <v>1</v>
      </c>
    </row>
    <row r="32" spans="1:3" hidden="1" x14ac:dyDescent="0.25">
      <c r="A32" t="s">
        <v>471</v>
      </c>
      <c r="B32" t="s">
        <v>472</v>
      </c>
      <c r="C32">
        <v>1</v>
      </c>
    </row>
    <row r="33" spans="1:3" hidden="1" x14ac:dyDescent="0.25">
      <c r="A33" t="s">
        <v>1012</v>
      </c>
      <c r="B33" t="s">
        <v>1013</v>
      </c>
      <c r="C33">
        <v>6</v>
      </c>
    </row>
    <row r="34" spans="1:3" hidden="1" x14ac:dyDescent="0.25">
      <c r="A34" t="s">
        <v>1158</v>
      </c>
      <c r="B34" t="s">
        <v>1159</v>
      </c>
      <c r="C34">
        <v>2</v>
      </c>
    </row>
    <row r="35" spans="1:3" hidden="1" x14ac:dyDescent="0.25">
      <c r="A35" t="s">
        <v>494</v>
      </c>
      <c r="B35" t="s">
        <v>495</v>
      </c>
      <c r="C35">
        <v>3</v>
      </c>
    </row>
    <row r="36" spans="1:3" hidden="1" x14ac:dyDescent="0.25">
      <c r="A36" t="s">
        <v>629</v>
      </c>
      <c r="B36" t="s">
        <v>630</v>
      </c>
      <c r="C36" t="s">
        <v>1838</v>
      </c>
    </row>
    <row r="37" spans="1:3" hidden="1" x14ac:dyDescent="0.25">
      <c r="A37" t="s">
        <v>502</v>
      </c>
      <c r="B37" t="s">
        <v>503</v>
      </c>
      <c r="C37" t="s">
        <v>1838</v>
      </c>
    </row>
    <row r="38" spans="1:3" hidden="1" x14ac:dyDescent="0.25">
      <c r="A38" t="s">
        <v>2211</v>
      </c>
      <c r="B38" t="s">
        <v>2211</v>
      </c>
      <c r="C38" t="s">
        <v>1838</v>
      </c>
    </row>
    <row r="39" spans="1:3" hidden="1" x14ac:dyDescent="0.25">
      <c r="A39" t="s">
        <v>2212</v>
      </c>
      <c r="B39" t="s">
        <v>2212</v>
      </c>
      <c r="C39" t="s">
        <v>1838</v>
      </c>
    </row>
    <row r="40" spans="1:3" hidden="1" x14ac:dyDescent="0.25">
      <c r="A40" t="s">
        <v>2213</v>
      </c>
      <c r="B40" t="s">
        <v>2213</v>
      </c>
      <c r="C40" t="s">
        <v>1838</v>
      </c>
    </row>
    <row r="41" spans="1:3" hidden="1" x14ac:dyDescent="0.25">
      <c r="A41" t="s">
        <v>2214</v>
      </c>
      <c r="B41" t="s">
        <v>2214</v>
      </c>
      <c r="C41" t="s">
        <v>1838</v>
      </c>
    </row>
    <row r="42" spans="1:3" hidden="1" x14ac:dyDescent="0.25">
      <c r="A42" t="s">
        <v>2215</v>
      </c>
      <c r="B42" t="s">
        <v>2215</v>
      </c>
      <c r="C42" t="s">
        <v>1838</v>
      </c>
    </row>
    <row r="43" spans="1:3" hidden="1" x14ac:dyDescent="0.25">
      <c r="A43" t="s">
        <v>88</v>
      </c>
      <c r="B43" t="s">
        <v>89</v>
      </c>
      <c r="C43">
        <v>6</v>
      </c>
    </row>
    <row r="44" spans="1:3" hidden="1" x14ac:dyDescent="0.25">
      <c r="A44" t="s">
        <v>2216</v>
      </c>
      <c r="B44" t="s">
        <v>2216</v>
      </c>
      <c r="C44" t="s">
        <v>1838</v>
      </c>
    </row>
    <row r="45" spans="1:3" hidden="1" x14ac:dyDescent="0.25">
      <c r="A45" t="s">
        <v>117</v>
      </c>
      <c r="B45" t="s">
        <v>118</v>
      </c>
      <c r="C45">
        <v>3</v>
      </c>
    </row>
    <row r="46" spans="1:3" hidden="1" x14ac:dyDescent="0.25">
      <c r="A46" t="s">
        <v>446</v>
      </c>
      <c r="B46" t="s">
        <v>447</v>
      </c>
      <c r="C46" t="s">
        <v>1838</v>
      </c>
    </row>
    <row r="47" spans="1:3" hidden="1" x14ac:dyDescent="0.25">
      <c r="A47" t="s">
        <v>529</v>
      </c>
      <c r="B47" t="s">
        <v>530</v>
      </c>
      <c r="C47" t="s">
        <v>1838</v>
      </c>
    </row>
    <row r="48" spans="1:3" hidden="1" x14ac:dyDescent="0.25">
      <c r="A48" t="s">
        <v>269</v>
      </c>
      <c r="B48" t="s">
        <v>270</v>
      </c>
      <c r="C48" t="s">
        <v>1838</v>
      </c>
    </row>
    <row r="49" spans="1:3" hidden="1" x14ac:dyDescent="0.25">
      <c r="A49" t="s">
        <v>76</v>
      </c>
      <c r="B49" t="s">
        <v>77</v>
      </c>
      <c r="C49">
        <v>6</v>
      </c>
    </row>
    <row r="50" spans="1:3" hidden="1" x14ac:dyDescent="0.25">
      <c r="A50" t="s">
        <v>93</v>
      </c>
      <c r="B50" t="s">
        <v>94</v>
      </c>
      <c r="C50">
        <v>6</v>
      </c>
    </row>
    <row r="51" spans="1:3" hidden="1" x14ac:dyDescent="0.25">
      <c r="A51" t="s">
        <v>97</v>
      </c>
      <c r="B51" t="s">
        <v>98</v>
      </c>
      <c r="C51">
        <v>6</v>
      </c>
    </row>
    <row r="52" spans="1:3" hidden="1" x14ac:dyDescent="0.25">
      <c r="A52" t="s">
        <v>109</v>
      </c>
      <c r="B52" t="s">
        <v>110</v>
      </c>
      <c r="C52">
        <v>5</v>
      </c>
    </row>
    <row r="53" spans="1:3" hidden="1" x14ac:dyDescent="0.25">
      <c r="A53" t="s">
        <v>150</v>
      </c>
      <c r="B53" t="s">
        <v>151</v>
      </c>
      <c r="C53">
        <v>3</v>
      </c>
    </row>
    <row r="54" spans="1:3" hidden="1" x14ac:dyDescent="0.25">
      <c r="A54" t="s">
        <v>138</v>
      </c>
      <c r="B54" t="s">
        <v>139</v>
      </c>
      <c r="C54">
        <v>3</v>
      </c>
    </row>
    <row r="55" spans="1:3" hidden="1" x14ac:dyDescent="0.25">
      <c r="A55" t="s">
        <v>142</v>
      </c>
      <c r="B55" t="s">
        <v>143</v>
      </c>
      <c r="C55">
        <v>3</v>
      </c>
    </row>
    <row r="56" spans="1:3" hidden="1" x14ac:dyDescent="0.25">
      <c r="A56" t="s">
        <v>146</v>
      </c>
      <c r="B56" t="s">
        <v>147</v>
      </c>
      <c r="C56">
        <v>3</v>
      </c>
    </row>
    <row r="57" spans="1:3" hidden="1" x14ac:dyDescent="0.25">
      <c r="A57" t="s">
        <v>185</v>
      </c>
      <c r="B57" t="s">
        <v>186</v>
      </c>
      <c r="C57">
        <v>4</v>
      </c>
    </row>
    <row r="58" spans="1:3" hidden="1" x14ac:dyDescent="0.25">
      <c r="A58" t="s">
        <v>666</v>
      </c>
      <c r="B58" t="s">
        <v>667</v>
      </c>
      <c r="C58" t="s">
        <v>1838</v>
      </c>
    </row>
    <row r="59" spans="1:3" hidden="1" x14ac:dyDescent="0.25">
      <c r="A59" t="s">
        <v>682</v>
      </c>
      <c r="B59" t="s">
        <v>683</v>
      </c>
      <c r="C59" t="s">
        <v>1838</v>
      </c>
    </row>
    <row r="60" spans="1:3" hidden="1" x14ac:dyDescent="0.25">
      <c r="A60" t="s">
        <v>566</v>
      </c>
      <c r="B60" t="s">
        <v>567</v>
      </c>
      <c r="C60" t="s">
        <v>1838</v>
      </c>
    </row>
    <row r="61" spans="1:3" hidden="1" x14ac:dyDescent="0.25">
      <c r="A61" t="s">
        <v>754</v>
      </c>
      <c r="B61" t="s">
        <v>755</v>
      </c>
      <c r="C61" t="s">
        <v>1838</v>
      </c>
    </row>
    <row r="62" spans="1:3" hidden="1" x14ac:dyDescent="0.25">
      <c r="A62" t="s">
        <v>762</v>
      </c>
      <c r="B62" t="s">
        <v>763</v>
      </c>
      <c r="C62" t="s">
        <v>1838</v>
      </c>
    </row>
    <row r="63" spans="1:3" hidden="1" x14ac:dyDescent="0.25">
      <c r="A63" t="s">
        <v>734</v>
      </c>
      <c r="B63" t="s">
        <v>735</v>
      </c>
      <c r="C63" t="s">
        <v>1838</v>
      </c>
    </row>
    <row r="64" spans="1:3" hidden="1" x14ac:dyDescent="0.25">
      <c r="A64" t="s">
        <v>180</v>
      </c>
      <c r="B64" t="s">
        <v>181</v>
      </c>
      <c r="C64">
        <v>3</v>
      </c>
    </row>
    <row r="65" spans="1:3" hidden="1" x14ac:dyDescent="0.25">
      <c r="A65" t="s">
        <v>758</v>
      </c>
      <c r="B65" t="s">
        <v>759</v>
      </c>
      <c r="C65" t="s">
        <v>1838</v>
      </c>
    </row>
    <row r="66" spans="1:3" hidden="1" x14ac:dyDescent="0.25">
      <c r="A66" t="s">
        <v>746</v>
      </c>
      <c r="B66" t="s">
        <v>747</v>
      </c>
      <c r="C66" t="s">
        <v>1838</v>
      </c>
    </row>
    <row r="67" spans="1:3" hidden="1" x14ac:dyDescent="0.25">
      <c r="A67" t="s">
        <v>603</v>
      </c>
      <c r="B67" t="s">
        <v>604</v>
      </c>
      <c r="C67" t="s">
        <v>1838</v>
      </c>
    </row>
    <row r="68" spans="1:3" hidden="1" x14ac:dyDescent="0.25">
      <c r="A68" t="s">
        <v>1044</v>
      </c>
      <c r="B68" t="s">
        <v>1045</v>
      </c>
      <c r="C68" t="s">
        <v>1838</v>
      </c>
    </row>
    <row r="69" spans="1:3" hidden="1" x14ac:dyDescent="0.25">
      <c r="A69" t="s">
        <v>203</v>
      </c>
      <c r="B69" t="s">
        <v>204</v>
      </c>
      <c r="C69">
        <v>2</v>
      </c>
    </row>
    <row r="70" spans="1:3" hidden="1" x14ac:dyDescent="0.25">
      <c r="A70" t="s">
        <v>242</v>
      </c>
      <c r="B70" t="s">
        <v>243</v>
      </c>
      <c r="C70">
        <v>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Prijave 26-27</vt:lpstr>
      <vt:lpstr>Seznam prijav AIPS</vt:lpstr>
      <vt:lpstr>Sporazumi</vt:lpstr>
      <vt:lpstr>Course Catalogue</vt:lpstr>
      <vt:lpstr>Najava</vt:lpstr>
      <vt:lpstr>Izbirni predmeti</vt:lpstr>
      <vt:lpstr>STAT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 Ješe</dc:creator>
  <cp:lastModifiedBy>Jaka Zapečnik</cp:lastModifiedBy>
  <cp:lastPrinted>2026-07-22T10:11:12Z</cp:lastPrinted>
  <dcterms:created xsi:type="dcterms:W3CDTF">2026-05-14T08:58:58Z</dcterms:created>
  <dcterms:modified xsi:type="dcterms:W3CDTF">2026-07-22T10:11:38Z</dcterms:modified>
</cp:coreProperties>
</file>